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465" windowWidth="19440" windowHeight="12240"/>
  </bookViews>
  <sheets>
    <sheet name="Current Year" sheetId="10" r:id="rId1"/>
    <sheet name="Following Year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4" i="10" l="1"/>
  <c r="E127" i="10" s="1"/>
  <c r="E112" i="10"/>
  <c r="E111" i="10"/>
  <c r="C111" i="10"/>
  <c r="E110" i="10"/>
  <c r="C110" i="10"/>
  <c r="E109" i="10"/>
  <c r="C109" i="10"/>
  <c r="E108" i="10"/>
  <c r="C108" i="10"/>
  <c r="E105" i="10"/>
  <c r="C105" i="10"/>
  <c r="E104" i="10"/>
  <c r="C104" i="10"/>
  <c r="E103" i="10"/>
  <c r="C103" i="10"/>
  <c r="E102" i="10"/>
  <c r="C102" i="10"/>
  <c r="E101" i="10"/>
  <c r="E106" i="10" s="1"/>
  <c r="C101" i="10"/>
  <c r="E99" i="10"/>
  <c r="E98" i="10"/>
  <c r="C98" i="10"/>
  <c r="E97" i="10"/>
  <c r="C97" i="10"/>
  <c r="E94" i="10"/>
  <c r="C94" i="10"/>
  <c r="E93" i="10"/>
  <c r="C93" i="10"/>
  <c r="E92" i="10"/>
  <c r="C92" i="10"/>
  <c r="E91" i="10"/>
  <c r="E95" i="10" s="1"/>
  <c r="C91" i="10"/>
  <c r="D88" i="10"/>
  <c r="E88" i="10" s="1"/>
  <c r="D87" i="10"/>
  <c r="E87" i="10" s="1"/>
  <c r="D86" i="10"/>
  <c r="E86" i="10" s="1"/>
  <c r="D85" i="10"/>
  <c r="E85" i="10" s="1"/>
  <c r="D84" i="10"/>
  <c r="E84" i="10" s="1"/>
  <c r="D83" i="10"/>
  <c r="E83" i="10" s="1"/>
  <c r="D82" i="10"/>
  <c r="E82" i="10" s="1"/>
  <c r="D81" i="10"/>
  <c r="E81" i="10" s="1"/>
  <c r="F78" i="10"/>
  <c r="D75" i="10"/>
  <c r="D77" i="10" s="1"/>
  <c r="D73" i="10"/>
  <c r="D71" i="10"/>
  <c r="D69" i="10"/>
  <c r="D67" i="10"/>
  <c r="D65" i="10"/>
  <c r="E63" i="10"/>
  <c r="E79" i="10" s="1"/>
  <c r="D63" i="10"/>
  <c r="D62" i="10"/>
  <c r="E62" i="10" s="1"/>
  <c r="E61" i="10"/>
  <c r="D61" i="10"/>
  <c r="E58" i="10"/>
  <c r="C58" i="10"/>
  <c r="E57" i="10"/>
  <c r="C57" i="10"/>
  <c r="E56" i="10"/>
  <c r="C56" i="10"/>
  <c r="E55" i="10"/>
  <c r="C55" i="10"/>
  <c r="E54" i="10"/>
  <c r="E59" i="10" s="1"/>
  <c r="C54" i="10"/>
  <c r="D51" i="10"/>
  <c r="E51" i="10" s="1"/>
  <c r="E50" i="10"/>
  <c r="D50" i="10"/>
  <c r="D49" i="10"/>
  <c r="E49" i="10" s="1"/>
  <c r="E48" i="10"/>
  <c r="D48" i="10"/>
  <c r="D47" i="10"/>
  <c r="E47" i="10" s="1"/>
  <c r="E46" i="10"/>
  <c r="D46" i="10"/>
  <c r="D45" i="10"/>
  <c r="E45" i="10" s="1"/>
  <c r="E43" i="10"/>
  <c r="D42" i="10"/>
  <c r="E42" i="10" s="1"/>
  <c r="E39" i="10"/>
  <c r="D39" i="10"/>
  <c r="D38" i="10"/>
  <c r="E38" i="10" s="1"/>
  <c r="E37" i="10"/>
  <c r="D37" i="10"/>
  <c r="D36" i="10"/>
  <c r="E36" i="10" s="1"/>
  <c r="E35" i="10"/>
  <c r="D35" i="10"/>
  <c r="D34" i="10"/>
  <c r="E34" i="10" s="1"/>
  <c r="E33" i="10"/>
  <c r="D33" i="10"/>
  <c r="D32" i="10"/>
  <c r="E32" i="10" s="1"/>
  <c r="E31" i="10"/>
  <c r="D31" i="10"/>
  <c r="E28" i="10"/>
  <c r="C28" i="10"/>
  <c r="E27" i="10"/>
  <c r="C27" i="10"/>
  <c r="E26" i="10"/>
  <c r="C26" i="10"/>
  <c r="E25" i="10"/>
  <c r="C25" i="10"/>
  <c r="E24" i="10"/>
  <c r="E29" i="10" s="1"/>
  <c r="C24" i="10"/>
  <c r="D21" i="10"/>
  <c r="E21" i="10" s="1"/>
  <c r="E20" i="10"/>
  <c r="E22" i="10" s="1"/>
  <c r="D20" i="10"/>
  <c r="E15" i="10"/>
  <c r="C15" i="10"/>
  <c r="E14" i="10"/>
  <c r="C14" i="10"/>
  <c r="E13" i="10"/>
  <c r="C13" i="10"/>
  <c r="E12" i="10"/>
  <c r="C12" i="10"/>
  <c r="E11" i="10"/>
  <c r="C11" i="10"/>
  <c r="E10" i="10"/>
  <c r="C10" i="10"/>
  <c r="E9" i="10"/>
  <c r="C9" i="10"/>
  <c r="E8" i="10"/>
  <c r="C8" i="10"/>
  <c r="E7" i="10"/>
  <c r="C7" i="10"/>
  <c r="E6" i="10"/>
  <c r="C6" i="10"/>
  <c r="E5" i="10"/>
  <c r="E16" i="10" s="1"/>
  <c r="E114" i="10" s="1"/>
  <c r="C5" i="10"/>
  <c r="E4" i="10"/>
  <c r="C4" i="10"/>
  <c r="E52" i="10" l="1"/>
  <c r="E115" i="10" s="1"/>
  <c r="E116" i="10" s="1"/>
  <c r="E89" i="10"/>
  <c r="E40" i="10"/>
  <c r="C8" i="5"/>
  <c r="C7" i="5"/>
  <c r="E7" i="5"/>
  <c r="C9" i="5"/>
  <c r="C10" i="5"/>
  <c r="E9" i="5"/>
  <c r="C98" i="5"/>
  <c r="D31" i="5"/>
  <c r="E40" i="5" s="1"/>
  <c r="E31" i="5"/>
  <c r="D32" i="5"/>
  <c r="E32" i="5" s="1"/>
  <c r="D45" i="5"/>
  <c r="E45" i="5" s="1"/>
  <c r="D46" i="5"/>
  <c r="E46" i="5" s="1"/>
  <c r="D47" i="5"/>
  <c r="D48" i="5"/>
  <c r="D49" i="5"/>
  <c r="E49" i="5" s="1"/>
  <c r="D50" i="5"/>
  <c r="E50" i="5" s="1"/>
  <c r="D51" i="5"/>
  <c r="C15" i="5"/>
  <c r="F78" i="5"/>
  <c r="D61" i="5"/>
  <c r="E61" i="5" s="1"/>
  <c r="D62" i="5"/>
  <c r="E62" i="5"/>
  <c r="D63" i="5"/>
  <c r="E63" i="5" s="1"/>
  <c r="E47" i="5"/>
  <c r="E48" i="5"/>
  <c r="E51" i="5"/>
  <c r="C101" i="5"/>
  <c r="C102" i="5"/>
  <c r="C103" i="5"/>
  <c r="C104" i="5"/>
  <c r="C105" i="5"/>
  <c r="E109" i="5"/>
  <c r="E108" i="5"/>
  <c r="E112" i="5" s="1"/>
  <c r="C108" i="5"/>
  <c r="C109" i="5"/>
  <c r="C110" i="5"/>
  <c r="C111" i="5"/>
  <c r="D88" i="5"/>
  <c r="D87" i="5"/>
  <c r="D86" i="5"/>
  <c r="D85" i="5"/>
  <c r="D84" i="5"/>
  <c r="D83" i="5"/>
  <c r="E83" i="5" s="1"/>
  <c r="D82" i="5"/>
  <c r="E82" i="5"/>
  <c r="D81" i="5"/>
  <c r="E81" i="5" s="1"/>
  <c r="E89" i="5" s="1"/>
  <c r="D73" i="5"/>
  <c r="D75" i="5"/>
  <c r="D77" i="5" s="1"/>
  <c r="D71" i="5"/>
  <c r="D69" i="5"/>
  <c r="D67" i="5"/>
  <c r="D65" i="5"/>
  <c r="E54" i="5"/>
  <c r="C54" i="5"/>
  <c r="C55" i="5"/>
  <c r="C56" i="5"/>
  <c r="C57" i="5"/>
  <c r="C58" i="5"/>
  <c r="E58" i="5"/>
  <c r="E57" i="5"/>
  <c r="D42" i="5"/>
  <c r="D33" i="5"/>
  <c r="D34" i="5"/>
  <c r="D35" i="5"/>
  <c r="E35" i="5" s="1"/>
  <c r="D36" i="5"/>
  <c r="D37" i="5"/>
  <c r="D38" i="5"/>
  <c r="D39" i="5"/>
  <c r="E39" i="5" s="1"/>
  <c r="C25" i="5"/>
  <c r="C26" i="5"/>
  <c r="C27" i="5"/>
  <c r="C28" i="5"/>
  <c r="C24" i="5"/>
  <c r="D20" i="5"/>
  <c r="D21" i="5"/>
  <c r="E21" i="5" s="1"/>
  <c r="C6" i="5"/>
  <c r="C4" i="5"/>
  <c r="E5" i="5"/>
  <c r="E4" i="5"/>
  <c r="E16" i="5" s="1"/>
  <c r="E114" i="5" s="1"/>
  <c r="C5" i="5"/>
  <c r="C11" i="5"/>
  <c r="C97" i="5"/>
  <c r="C91" i="5"/>
  <c r="C92" i="5"/>
  <c r="C93" i="5"/>
  <c r="C94" i="5"/>
  <c r="E11" i="5"/>
  <c r="E111" i="5"/>
  <c r="E110" i="5"/>
  <c r="E105" i="5"/>
  <c r="E104" i="5"/>
  <c r="E103" i="5"/>
  <c r="E102" i="5"/>
  <c r="E106" i="5" s="1"/>
  <c r="E101" i="5"/>
  <c r="E98" i="5"/>
  <c r="E97" i="5"/>
  <c r="E99" i="5" s="1"/>
  <c r="E94" i="5"/>
  <c r="E95" i="5" s="1"/>
  <c r="E93" i="5"/>
  <c r="E92" i="5"/>
  <c r="E91" i="5"/>
  <c r="E88" i="5"/>
  <c r="E87" i="5"/>
  <c r="E86" i="5"/>
  <c r="E85" i="5"/>
  <c r="E84" i="5"/>
  <c r="E56" i="5"/>
  <c r="E55" i="5"/>
  <c r="E43" i="5"/>
  <c r="E42" i="5"/>
  <c r="E38" i="5"/>
  <c r="E37" i="5"/>
  <c r="E36" i="5"/>
  <c r="E34" i="5"/>
  <c r="E33" i="5"/>
  <c r="E28" i="5"/>
  <c r="E27" i="5"/>
  <c r="E26" i="5"/>
  <c r="E25" i="5"/>
  <c r="E24" i="5"/>
  <c r="E20" i="5"/>
  <c r="E22" i="5" s="1"/>
  <c r="E59" i="5"/>
  <c r="E29" i="5"/>
  <c r="E10" i="5"/>
  <c r="E12" i="5"/>
  <c r="E8" i="5"/>
  <c r="E13" i="5"/>
  <c r="C12" i="5"/>
  <c r="E6" i="5"/>
  <c r="E14" i="5"/>
  <c r="C14" i="5"/>
  <c r="E15" i="5"/>
  <c r="C13" i="5"/>
  <c r="E115" i="5" l="1"/>
  <c r="E116" i="5" s="1"/>
  <c r="E79" i="5"/>
  <c r="E52" i="5"/>
</calcChain>
</file>

<file path=xl/sharedStrings.xml><?xml version="1.0" encoding="utf-8"?>
<sst xmlns="http://schemas.openxmlformats.org/spreadsheetml/2006/main" count="242" uniqueCount="114">
  <si>
    <t xml:space="preserve">INCOME </t>
  </si>
  <si>
    <t>Salary (after taxes - if applicable)</t>
  </si>
  <si>
    <t>Spouse/Partner Salary (after taxes - if applicable)</t>
  </si>
  <si>
    <t>Home Church Contributions</t>
  </si>
  <si>
    <t xml:space="preserve">Denominational Contributions </t>
  </si>
  <si>
    <t xml:space="preserve">TOTAL INCOME </t>
  </si>
  <si>
    <t xml:space="preserve">EXPENSES </t>
  </si>
  <si>
    <t xml:space="preserve">Tithe </t>
  </si>
  <si>
    <t xml:space="preserve">Charitable </t>
  </si>
  <si>
    <t xml:space="preserve">SUBTOTAL </t>
  </si>
  <si>
    <t xml:space="preserve">SUBTOTAL COST </t>
  </si>
  <si>
    <t xml:space="preserve">Tuition </t>
  </si>
  <si>
    <t>Fees</t>
  </si>
  <si>
    <t xml:space="preserve">Books </t>
  </si>
  <si>
    <t xml:space="preserve">EDUCATIONAL EXPENSES </t>
  </si>
  <si>
    <t xml:space="preserve">GIVING EXPENSES </t>
  </si>
  <si>
    <t xml:space="preserve">HOUSING EXPENSES </t>
  </si>
  <si>
    <t xml:space="preserve">Rent - Mortgage </t>
  </si>
  <si>
    <t xml:space="preserve">Home / Renter's Insurance </t>
  </si>
  <si>
    <t xml:space="preserve">Internet </t>
  </si>
  <si>
    <t xml:space="preserve">Cable </t>
  </si>
  <si>
    <t>Phone</t>
  </si>
  <si>
    <t>Gas</t>
  </si>
  <si>
    <t>Water</t>
  </si>
  <si>
    <t xml:space="preserve">Trash </t>
  </si>
  <si>
    <t xml:space="preserve">Electricity </t>
  </si>
  <si>
    <t>TRANSPORTATION EXPENSES</t>
  </si>
  <si>
    <t xml:space="preserve">Car Maintenance </t>
  </si>
  <si>
    <t xml:space="preserve">Car Insurance </t>
  </si>
  <si>
    <t xml:space="preserve">Gasoline </t>
  </si>
  <si>
    <t>Parking</t>
  </si>
  <si>
    <t>Rental Cars</t>
  </si>
  <si>
    <t xml:space="preserve">HEALTHCARE EXPENSES </t>
  </si>
  <si>
    <t>SUBTOTAL COST</t>
  </si>
  <si>
    <t xml:space="preserve">Medical Prescriptions </t>
  </si>
  <si>
    <t xml:space="preserve">Credit Card 1 </t>
  </si>
  <si>
    <t>Credit Card 2</t>
  </si>
  <si>
    <t>Credit Card 3</t>
  </si>
  <si>
    <t>Credit Card 4</t>
  </si>
  <si>
    <t>Credit Card 5</t>
  </si>
  <si>
    <t xml:space="preserve">Credit Card 6 </t>
  </si>
  <si>
    <t xml:space="preserve">Number of Active Credit Cards </t>
  </si>
  <si>
    <t xml:space="preserve">MONTHLY </t>
  </si>
  <si>
    <t xml:space="preserve">ANNUALLY </t>
  </si>
  <si>
    <t xml:space="preserve">LIVING EXPENSES </t>
  </si>
  <si>
    <t>Food/Groceries</t>
  </si>
  <si>
    <t xml:space="preserve">Restaurants </t>
  </si>
  <si>
    <t xml:space="preserve">Coffee/Snacks </t>
  </si>
  <si>
    <t>Alcohol</t>
  </si>
  <si>
    <t xml:space="preserve">Clothes </t>
  </si>
  <si>
    <t xml:space="preserve">Personal Care </t>
  </si>
  <si>
    <t xml:space="preserve">Household Items </t>
  </si>
  <si>
    <t xml:space="preserve">Gifts </t>
  </si>
  <si>
    <t xml:space="preserve">LEISURE EXPENSES </t>
  </si>
  <si>
    <t xml:space="preserve">In-town Entertainment </t>
  </si>
  <si>
    <t xml:space="preserve">Travel </t>
  </si>
  <si>
    <t xml:space="preserve">Hobbies </t>
  </si>
  <si>
    <t xml:space="preserve">Sports/Gym </t>
  </si>
  <si>
    <t xml:space="preserve">ANNUAL FEES EXPENSES </t>
  </si>
  <si>
    <t xml:space="preserve">OTHER EXPENSES </t>
  </si>
  <si>
    <t xml:space="preserve">Pet Costs </t>
  </si>
  <si>
    <t xml:space="preserve">SAVINGS </t>
  </si>
  <si>
    <t xml:space="preserve">Emergency Fund </t>
  </si>
  <si>
    <t xml:space="preserve">Other: </t>
  </si>
  <si>
    <t xml:space="preserve">SUBTOTAL SAVINGS </t>
  </si>
  <si>
    <t xml:space="preserve">TOTAL EXPENSES </t>
  </si>
  <si>
    <t xml:space="preserve">BUDGET  NEEDED </t>
  </si>
  <si>
    <t xml:space="preserve">CHILDCARE EXPENSES </t>
  </si>
  <si>
    <t xml:space="preserve">STUDENT NAME: </t>
  </si>
  <si>
    <t>Outside Scholarships</t>
  </si>
  <si>
    <t>DEBT PAYMENTS</t>
  </si>
  <si>
    <t xml:space="preserve">TOTAL DEBT PAYMENTS  </t>
  </si>
  <si>
    <t>Total All Student Loans at Graduation (Projected)</t>
  </si>
  <si>
    <t>Total Balance Credit Card 1</t>
  </si>
  <si>
    <t>Total Balance Credit Card 2</t>
  </si>
  <si>
    <t>Total Balance Credit Card 3</t>
  </si>
  <si>
    <t>Total Balance Credit Card 4</t>
  </si>
  <si>
    <t>Total Balance Credit Card 5</t>
  </si>
  <si>
    <t>Total Balance Credit Card 6</t>
  </si>
  <si>
    <t xml:space="preserve">Total Credit Card Balance </t>
  </si>
  <si>
    <t xml:space="preserve">Bicycle Maintenance </t>
  </si>
  <si>
    <t>Childcare</t>
  </si>
  <si>
    <t xml:space="preserve">Public Transportation </t>
  </si>
  <si>
    <t xml:space="preserve">Childcare Subsidies </t>
  </si>
  <si>
    <t>APTS Student Loan Current Year</t>
  </si>
  <si>
    <t>Computer &amp; Equipment</t>
  </si>
  <si>
    <t xml:space="preserve">Supplies </t>
  </si>
  <si>
    <t xml:space="preserve">Health Insurance Premiums </t>
  </si>
  <si>
    <t xml:space="preserve">Other Medical Expenses </t>
  </si>
  <si>
    <t xml:space="preserve">Vision Expenses </t>
  </si>
  <si>
    <t>Educational Loan Payments - NOT IN DEFERRAL</t>
  </si>
  <si>
    <t>Educational Loan Interest Payments</t>
  </si>
  <si>
    <t xml:space="preserve">Total Loan Payments on all Vehicles </t>
  </si>
  <si>
    <t>Total Annual Payments on Credit Cards</t>
  </si>
  <si>
    <t xml:space="preserve">Annual Fees </t>
  </si>
  <si>
    <t xml:space="preserve">PROJECTED ACCRUED DEBT </t>
  </si>
  <si>
    <t>Student Loans Accrued Prior to APTS</t>
  </si>
  <si>
    <t xml:space="preserve">Additional Student Loan Interest Accrued During APTS </t>
  </si>
  <si>
    <t xml:space="preserve">Subscriptions </t>
  </si>
  <si>
    <t>Dental Expenses</t>
  </si>
  <si>
    <t xml:space="preserve">TOTAL MILES </t>
  </si>
  <si>
    <t xml:space="preserve">MPG </t>
  </si>
  <si>
    <t xml:space="preserve">PRICE </t>
  </si>
  <si>
    <t xml:space="preserve">Estimated Future Monthly Payment </t>
  </si>
  <si>
    <t xml:space="preserve">TOTAL BALANCE </t>
  </si>
  <si>
    <t>Other Income</t>
  </si>
  <si>
    <t>Other APTS Award (Presidential or Promise)</t>
  </si>
  <si>
    <t>Academic Year: 2016-17</t>
  </si>
  <si>
    <t xml:space="preserve">APTS Seminary Tuition Grant (need-based)  </t>
  </si>
  <si>
    <t xml:space="preserve">APTS Named Merit Scholarship </t>
  </si>
  <si>
    <t>APTS Named Merit Fellowship</t>
  </si>
  <si>
    <t>Enter Name Here</t>
  </si>
  <si>
    <t>Balance APTS Loans Upon Graduation (Estimated)</t>
  </si>
  <si>
    <t>Academic Year: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</si>
</sst>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3F3F3F"/>
      </left>
      <right/>
      <top style="thin">
        <color auto="1"/>
      </top>
      <bottom style="thin">
        <color rgb="FF3F3F3F"/>
      </bottom>
      <diagonal/>
    </border>
    <border>
      <left/>
      <right/>
      <top style="thin">
        <color auto="1"/>
      </top>
      <bottom style="thin">
        <color rgb="FF3F3F3F"/>
      </bottom>
      <diagonal/>
    </border>
    <border>
      <left/>
      <right style="thin">
        <color rgb="FF3F3F3F"/>
      </right>
      <top style="thin">
        <color auto="1"/>
      </top>
      <bottom style="thin">
        <color rgb="FF3F3F3F"/>
      </bottom>
      <diagonal/>
    </border>
    <border>
      <left style="thin">
        <color rgb="FF3F3F3F"/>
      </left>
      <right/>
      <top style="double">
        <color theme="4"/>
      </top>
      <bottom style="thin">
        <color rgb="FF3F3F3F"/>
      </bottom>
      <diagonal/>
    </border>
    <border>
      <left/>
      <right/>
      <top style="double">
        <color theme="4"/>
      </top>
      <bottom style="thin">
        <color rgb="FF3F3F3F"/>
      </bottom>
      <diagonal/>
    </border>
    <border>
      <left/>
      <right style="thin">
        <color rgb="FF3F3F3F"/>
      </right>
      <top style="double">
        <color theme="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" fillId="3" borderId="8" applyNumberFormat="0" applyFont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0" fontId="10" fillId="6" borderId="0" applyNumberFormat="0" applyBorder="0" applyAlignment="0" applyProtection="0"/>
  </cellStyleXfs>
  <cellXfs count="78">
    <xf numFmtId="0" fontId="0" fillId="0" borderId="0" xfId="0"/>
    <xf numFmtId="0" fontId="5" fillId="0" borderId="3" xfId="5"/>
    <xf numFmtId="0" fontId="5" fillId="0" borderId="3" xfId="5" applyAlignment="1">
      <alignment horizontal="right"/>
    </xf>
    <xf numFmtId="0" fontId="5" fillId="0" borderId="6" xfId="5" applyBorder="1"/>
    <xf numFmtId="164" fontId="0" fillId="0" borderId="0" xfId="1" applyFont="1"/>
    <xf numFmtId="164" fontId="5" fillId="0" borderId="6" xfId="1" applyFont="1" applyBorder="1"/>
    <xf numFmtId="0" fontId="5" fillId="0" borderId="6" xfId="5" applyBorder="1" applyAlignment="1">
      <alignment horizontal="right"/>
    </xf>
    <xf numFmtId="0" fontId="6" fillId="2" borderId="2" xfId="2" applyFont="1" applyAlignment="1">
      <alignment horizontal="center"/>
    </xf>
    <xf numFmtId="0" fontId="6" fillId="2" borderId="5" xfId="2" applyFont="1" applyBorder="1" applyAlignment="1">
      <alignment horizontal="center"/>
    </xf>
    <xf numFmtId="164" fontId="0" fillId="0" borderId="0" xfId="0" applyNumberFormat="1"/>
    <xf numFmtId="164" fontId="5" fillId="0" borderId="3" xfId="5" applyNumberFormat="1"/>
    <xf numFmtId="164" fontId="5" fillId="0" borderId="6" xfId="1" applyFont="1" applyBorder="1" applyAlignment="1">
      <alignment horizontal="right"/>
    </xf>
    <xf numFmtId="0" fontId="5" fillId="0" borderId="0" xfId="0" applyFont="1"/>
    <xf numFmtId="0" fontId="7" fillId="0" borderId="6" xfId="5" applyFont="1" applyBorder="1" applyAlignment="1">
      <alignment horizontal="right"/>
    </xf>
    <xf numFmtId="0" fontId="11" fillId="2" borderId="4" xfId="3" applyFont="1" applyBorder="1" applyAlignment="1">
      <alignment horizontal="center" vertical="center"/>
    </xf>
    <xf numFmtId="164" fontId="0" fillId="0" borderId="0" xfId="1" applyNumberFormat="1" applyFont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2" borderId="1" xfId="3" applyFont="1" applyAlignment="1">
      <alignment horizontal="right"/>
    </xf>
    <xf numFmtId="0" fontId="3" fillId="2" borderId="1" xfId="3" applyAlignment="1">
      <alignment horizontal="center" vertical="center"/>
    </xf>
    <xf numFmtId="0" fontId="0" fillId="0" borderId="0" xfId="0" applyAlignment="1">
      <alignment horizontal="left"/>
    </xf>
    <xf numFmtId="0" fontId="6" fillId="3" borderId="8" xfId="6" applyFont="1"/>
    <xf numFmtId="164" fontId="5" fillId="0" borderId="0" xfId="1" applyFont="1"/>
    <xf numFmtId="164" fontId="0" fillId="0" borderId="0" xfId="1" applyFont="1" applyFill="1"/>
    <xf numFmtId="0" fontId="0" fillId="0" borderId="0" xfId="0" applyBorder="1"/>
    <xf numFmtId="0" fontId="0" fillId="0" borderId="10" xfId="0" applyBorder="1"/>
    <xf numFmtId="164" fontId="2" fillId="2" borderId="2" xfId="2" applyNumberFormat="1" applyAlignment="1">
      <alignment horizontal="center"/>
    </xf>
    <xf numFmtId="0" fontId="0" fillId="0" borderId="0" xfId="0" applyFill="1"/>
    <xf numFmtId="164" fontId="0" fillId="0" borderId="0" xfId="1" applyFont="1" applyProtection="1"/>
    <xf numFmtId="164" fontId="7" fillId="0" borderId="6" xfId="1" applyFont="1" applyBorder="1" applyProtection="1"/>
    <xf numFmtId="164" fontId="5" fillId="0" borderId="6" xfId="1" applyFont="1" applyBorder="1" applyProtection="1"/>
    <xf numFmtId="2" fontId="16" fillId="5" borderId="4" xfId="8" applyNumberFormat="1" applyFont="1" applyBorder="1" applyAlignment="1" applyProtection="1">
      <alignment horizontal="center"/>
      <protection locked="0"/>
    </xf>
    <xf numFmtId="164" fontId="0" fillId="0" borderId="0" xfId="1" applyFont="1" applyProtection="1">
      <protection locked="0"/>
    </xf>
    <xf numFmtId="0" fontId="7" fillId="3" borderId="8" xfId="6" applyFont="1" applyAlignment="1" applyProtection="1">
      <alignment horizontal="center"/>
      <protection locked="0"/>
    </xf>
    <xf numFmtId="0" fontId="0" fillId="0" borderId="0" xfId="0" applyProtection="1"/>
    <xf numFmtId="164" fontId="0" fillId="0" borderId="0" xfId="1" applyNumberFormat="1" applyFont="1" applyProtection="1"/>
    <xf numFmtId="164" fontId="0" fillId="0" borderId="0" xfId="0" applyNumberFormat="1" applyProtection="1"/>
    <xf numFmtId="44" fontId="5" fillId="0" borderId="3" xfId="5" applyNumberFormat="1" applyProtection="1"/>
    <xf numFmtId="0" fontId="5" fillId="0" borderId="3" xfId="5" applyProtection="1"/>
    <xf numFmtId="164" fontId="5" fillId="0" borderId="3" xfId="5" applyNumberFormat="1" applyProtection="1"/>
    <xf numFmtId="164" fontId="7" fillId="0" borderId="3" xfId="5" applyNumberFormat="1" applyFont="1" applyProtection="1"/>
    <xf numFmtId="164" fontId="0" fillId="0" borderId="0" xfId="1" applyFont="1" applyAlignment="1" applyProtection="1">
      <alignment horizontal="right"/>
      <protection locked="0"/>
    </xf>
    <xf numFmtId="0" fontId="5" fillId="0" borderId="6" xfId="5" applyBorder="1" applyProtection="1"/>
    <xf numFmtId="164" fontId="7" fillId="0" borderId="6" xfId="1" applyFont="1" applyBorder="1" applyAlignment="1" applyProtection="1">
      <alignment horizontal="right"/>
    </xf>
    <xf numFmtId="164" fontId="8" fillId="0" borderId="3" xfId="5" applyNumberFormat="1" applyFont="1" applyAlignment="1" applyProtection="1">
      <alignment vertical="center"/>
    </xf>
    <xf numFmtId="164" fontId="9" fillId="0" borderId="7" xfId="4" applyNumberFormat="1" applyFont="1" applyBorder="1" applyAlignment="1" applyProtection="1"/>
    <xf numFmtId="164" fontId="8" fillId="0" borderId="7" xfId="5" applyNumberFormat="1" applyFont="1" applyBorder="1" applyAlignment="1" applyProtection="1"/>
    <xf numFmtId="8" fontId="5" fillId="0" borderId="3" xfId="5" applyNumberFormat="1" applyProtection="1"/>
    <xf numFmtId="164" fontId="0" fillId="0" borderId="10" xfId="1" applyFont="1" applyBorder="1" applyProtection="1">
      <protection locked="0"/>
    </xf>
    <xf numFmtId="164" fontId="0" fillId="0" borderId="0" xfId="1" applyFont="1" applyBorder="1" applyProtection="1">
      <protection locked="0"/>
    </xf>
    <xf numFmtId="164" fontId="0" fillId="0" borderId="0" xfId="1" applyFont="1" applyAlignment="1" applyProtection="1">
      <alignment horizontal="right"/>
    </xf>
    <xf numFmtId="164" fontId="18" fillId="0" borderId="0" xfId="1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164" fontId="16" fillId="5" borderId="4" xfId="8" applyNumberFormat="1" applyFont="1" applyBorder="1" applyAlignment="1" applyProtection="1">
      <alignment horizontal="center"/>
      <protection locked="0"/>
    </xf>
    <xf numFmtId="0" fontId="19" fillId="2" borderId="1" xfId="3" applyFont="1" applyAlignment="1" applyProtection="1">
      <alignment horizontal="center" vertical="center"/>
      <protection locked="0"/>
    </xf>
    <xf numFmtId="0" fontId="2" fillId="2" borderId="2" xfId="2" applyAlignment="1">
      <alignment horizontal="center"/>
    </xf>
    <xf numFmtId="0" fontId="2" fillId="2" borderId="17" xfId="2" applyBorder="1" applyAlignment="1">
      <alignment horizontal="center"/>
    </xf>
    <xf numFmtId="0" fontId="2" fillId="2" borderId="18" xfId="2" applyBorder="1" applyAlignment="1">
      <alignment horizontal="center"/>
    </xf>
    <xf numFmtId="0" fontId="2" fillId="2" borderId="19" xfId="2" applyBorder="1" applyAlignment="1">
      <alignment horizontal="center"/>
    </xf>
    <xf numFmtId="0" fontId="12" fillId="3" borderId="13" xfId="6" applyFont="1" applyBorder="1" applyAlignment="1" applyProtection="1">
      <alignment horizontal="center"/>
      <protection locked="0"/>
    </xf>
    <xf numFmtId="0" fontId="15" fillId="6" borderId="11" xfId="9" applyFont="1" applyBorder="1" applyAlignment="1">
      <alignment horizontal="center" vertical="center"/>
    </xf>
    <xf numFmtId="0" fontId="15" fillId="6" borderId="12" xfId="9" applyFont="1" applyBorder="1" applyAlignment="1">
      <alignment horizontal="center" vertical="center"/>
    </xf>
    <xf numFmtId="0" fontId="15" fillId="4" borderId="9" xfId="7" applyFont="1" applyBorder="1" applyAlignment="1">
      <alignment horizontal="center"/>
    </xf>
    <xf numFmtId="0" fontId="15" fillId="4" borderId="10" xfId="7" applyFont="1" applyBorder="1" applyAlignment="1">
      <alignment horizontal="center"/>
    </xf>
    <xf numFmtId="0" fontId="17" fillId="7" borderId="9" xfId="9" applyFont="1" applyFill="1" applyBorder="1" applyAlignment="1">
      <alignment horizontal="center" vertical="center"/>
    </xf>
    <xf numFmtId="0" fontId="17" fillId="7" borderId="10" xfId="9" applyFont="1" applyFill="1" applyBorder="1" applyAlignment="1">
      <alignment horizontal="center" vertical="center"/>
    </xf>
    <xf numFmtId="0" fontId="5" fillId="0" borderId="7" xfId="5" applyBorder="1" applyAlignment="1">
      <alignment horizontal="right"/>
    </xf>
    <xf numFmtId="0" fontId="2" fillId="2" borderId="14" xfId="2" applyBorder="1" applyAlignment="1">
      <alignment horizontal="center"/>
    </xf>
    <xf numFmtId="0" fontId="2" fillId="2" borderId="15" xfId="2" applyBorder="1" applyAlignment="1">
      <alignment horizontal="center"/>
    </xf>
    <xf numFmtId="0" fontId="2" fillId="2" borderId="16" xfId="2" applyBorder="1" applyAlignment="1">
      <alignment horizontal="center"/>
    </xf>
    <xf numFmtId="0" fontId="15" fillId="7" borderId="9" xfId="9" applyFont="1" applyFill="1" applyBorder="1" applyAlignment="1">
      <alignment horizontal="center" vertical="center"/>
    </xf>
    <xf numFmtId="0" fontId="15" fillId="7" borderId="10" xfId="9" applyFont="1" applyFill="1" applyBorder="1" applyAlignment="1">
      <alignment horizontal="center" vertical="center"/>
    </xf>
    <xf numFmtId="0" fontId="2" fillId="2" borderId="20" xfId="2" applyBorder="1" applyAlignment="1">
      <alignment horizontal="center"/>
    </xf>
    <xf numFmtId="0" fontId="2" fillId="2" borderId="21" xfId="2" applyBorder="1" applyAlignment="1">
      <alignment horizontal="center"/>
    </xf>
    <xf numFmtId="0" fontId="2" fillId="2" borderId="22" xfId="2" applyBorder="1" applyAlignment="1">
      <alignment horizontal="center"/>
    </xf>
    <xf numFmtId="164" fontId="2" fillId="2" borderId="17" xfId="2" applyNumberFormat="1" applyBorder="1" applyAlignment="1">
      <alignment horizontal="center"/>
    </xf>
    <xf numFmtId="164" fontId="2" fillId="2" borderId="18" xfId="2" applyNumberFormat="1" applyBorder="1" applyAlignment="1">
      <alignment horizontal="center"/>
    </xf>
    <xf numFmtId="164" fontId="2" fillId="2" borderId="19" xfId="2" applyNumberFormat="1" applyBorder="1" applyAlignment="1">
      <alignment horizontal="center"/>
    </xf>
  </cellXfs>
  <cellStyles count="10">
    <cellStyle name="Accent2" xfId="9" builtinId="33"/>
    <cellStyle name="Accent3" xfId="7" builtinId="37"/>
    <cellStyle name="Calculation" xfId="3" builtinId="22"/>
    <cellStyle name="Currency" xfId="1" builtinId="4"/>
    <cellStyle name="Neutral" xfId="8" builtinId="28"/>
    <cellStyle name="Normal" xfId="0" builtinId="0"/>
    <cellStyle name="Note" xfId="6" builtinId="10"/>
    <cellStyle name="Output" xfId="2" builtinId="21"/>
    <cellStyle name="Total" xfId="5" builtinId="25"/>
    <cellStyle name="Warning Text" xfId="4" builtinId="11"/>
  </cellStyles>
  <dxfs count="136"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0" hidden="0"/>
    </dxf>
    <dxf>
      <font>
        <b/>
      </font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BF3E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BF3EC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font>
        <b/>
      </font>
    </dxf>
    <dxf>
      <numFmt numFmtId="164" formatCode="_-&quot;$&quot;* #,##0.00_-;\-&quot;$&quot;* #,##0.00_-;_-&quot;$&quot;* &quot;-&quot;??_-;_-@_-"/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-&quot;$&quot;* #,##0.00_-;\-&quot;$&quot;* #,##0.00_-;_-&quot;$&quot;* &quot;-&quot;??_-;_-@_-"/>
      <protection locked="1" hidden="0"/>
    </dxf>
    <dxf>
      <protection locked="1" hidden="0"/>
    </dxf>
    <dxf>
      <numFmt numFmtId="164" formatCode="_-&quot;$&quot;* #,##0.00_-;\-&quot;$&quot;* #,##0.00_-;_-&quot;$&quot;* &quot;-&quot;??_-;_-@_-"/>
      <protection locked="0" hidden="0"/>
    </dxf>
    <dxf>
      <font>
        <b/>
      </font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0" hidden="0"/>
    </dxf>
    <dxf>
      <font>
        <b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protection locked="1" hidden="0"/>
    </dxf>
    <dxf>
      <protection locked="0" hidden="0"/>
    </dxf>
    <dxf>
      <font>
        <b/>
      </font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1" hidden="0"/>
    </dxf>
    <dxf>
      <protection locked="0" hidden="0"/>
    </dxf>
    <dxf>
      <font>
        <b/>
      </font>
    </dxf>
    <dxf>
      <protection locked="1" hidden="0"/>
    </dxf>
    <dxf>
      <protection locked="0" hidden="0"/>
    </dxf>
    <dxf>
      <protection locked="1" hidden="0"/>
    </dxf>
    <dxf>
      <font>
        <b/>
      </font>
    </dxf>
    <dxf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font>
        <b/>
      </font>
    </dxf>
    <dxf>
      <border outline="0">
        <bottom style="thin">
          <color rgb="FF4F81BD"/>
        </bottom>
      </border>
    </dxf>
    <dxf>
      <protection locked="1" hidden="0"/>
    </dxf>
    <dxf>
      <numFmt numFmtId="164" formatCode="_-&quot;$&quot;* #,##0.00_-;\-&quot;$&quot;* #,##0.00_-;_-&quot;$&quot;* &quot;-&quot;??_-;_-@_-"/>
      <protection locked="1" hidden="0"/>
    </dxf>
    <dxf>
      <protection locked="0" hidden="0"/>
    </dxf>
    <dxf>
      <font>
        <b/>
      </font>
    </dxf>
    <dxf>
      <border outline="0">
        <bottom style="thin">
          <color rgb="FF4F81BD"/>
        </bottom>
      </border>
    </dxf>
    <dxf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border outline="0">
        <top style="thin">
          <color rgb="FF000000"/>
        </top>
        <bottom style="thin">
          <color rgb="FF4F81BD"/>
        </bottom>
      </border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0" hidden="0"/>
    </dxf>
    <dxf>
      <font>
        <b/>
      </font>
    </dxf>
    <dxf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font>
        <b/>
      </font>
    </dxf>
    <dxf>
      <numFmt numFmtId="164" formatCode="_-&quot;$&quot;* #,##0.00_-;\-&quot;$&quot;* #,##0.00_-;_-&quot;$&quot;* &quot;-&quot;??_-;_-@_-"/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-&quot;$&quot;* #,##0.00_-;\-&quot;$&quot;* #,##0.00_-;_-&quot;$&quot;* &quot;-&quot;??_-;_-@_-"/>
      <protection locked="1" hidden="0"/>
    </dxf>
    <dxf>
      <protection locked="1" hidden="0"/>
    </dxf>
    <dxf>
      <numFmt numFmtId="164" formatCode="_-&quot;$&quot;* #,##0.00_-;\-&quot;$&quot;* #,##0.00_-;_-&quot;$&quot;* &quot;-&quot;??_-;_-@_-"/>
      <protection locked="0" hidden="0"/>
    </dxf>
    <dxf>
      <font>
        <b/>
      </font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0" hidden="0"/>
    </dxf>
    <dxf>
      <font>
        <b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.00_-;\-&quot;$&quot;* #,##0.00_-;_-&quot;$&quot;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protection locked="1" hidden="0"/>
    </dxf>
    <dxf>
      <protection locked="0" hidden="0"/>
    </dxf>
    <dxf>
      <font>
        <b/>
      </font>
    </dxf>
    <dxf>
      <numFmt numFmtId="164" formatCode="_-&quot;$&quot;* #,##0.00_-;\-&quot;$&quot;* #,##0.00_-;_-&quot;$&quot;* &quot;-&quot;??_-;_-@_-"/>
      <protection locked="1" hidden="0"/>
    </dxf>
    <dxf>
      <numFmt numFmtId="164" formatCode="_-&quot;$&quot;* #,##0.00_-;\-&quot;$&quot;* #,##0.00_-;_-&quot;$&quot;* &quot;-&quot;??_-;_-@_-"/>
      <protection locked="1" hidden="0"/>
    </dxf>
    <dxf>
      <protection locked="0" hidden="0"/>
    </dxf>
    <dxf>
      <font>
        <b/>
      </font>
    </dxf>
    <dxf>
      <protection locked="1" hidden="0"/>
    </dxf>
    <dxf>
      <protection locked="0" hidden="0"/>
    </dxf>
    <dxf>
      <protection locked="1" hidden="0"/>
    </dxf>
    <dxf>
      <font>
        <b/>
      </font>
    </dxf>
    <dxf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font>
        <b/>
      </font>
    </dxf>
    <dxf>
      <border outline="0">
        <bottom style="thin">
          <color rgb="FF4F81BD"/>
        </bottom>
      </border>
    </dxf>
    <dxf>
      <protection locked="1" hidden="0"/>
    </dxf>
    <dxf>
      <numFmt numFmtId="164" formatCode="_-&quot;$&quot;* #,##0.00_-;\-&quot;$&quot;* #,##0.00_-;_-&quot;$&quot;* &quot;-&quot;??_-;_-@_-"/>
      <protection locked="1" hidden="0"/>
    </dxf>
    <dxf>
      <protection locked="0" hidden="0"/>
    </dxf>
    <dxf>
      <font>
        <b/>
      </font>
    </dxf>
    <dxf>
      <border outline="0">
        <bottom style="thin">
          <color rgb="FF4F81BD"/>
        </bottom>
      </border>
    </dxf>
    <dxf>
      <protection locked="1" hidden="0"/>
    </dxf>
    <dxf>
      <protection locked="0" hidden="0"/>
    </dxf>
    <dxf>
      <numFmt numFmtId="164" formatCode="_-&quot;$&quot;* #,##0.00_-;\-&quot;$&quot;* #,##0.00_-;_-&quot;$&quot;* &quot;-&quot;??_-;_-@_-"/>
      <protection locked="1" hidden="0"/>
    </dxf>
    <dxf>
      <border outline="0">
        <top style="thin">
          <color rgb="FF000000"/>
        </top>
        <bottom style="thin">
          <color rgb="FF4F81BD"/>
        </bottom>
      </border>
    </dxf>
  </dxfs>
  <tableStyles count="0" defaultTableStyle="TableStyleMedium2" defaultPivotStyle="PivotStyleLight16"/>
  <colors>
    <mruColors>
      <color rgb="FFDFF5FD"/>
      <color rgb="FFC8EEFC"/>
      <color rgb="FFE2FAF7"/>
      <color rgb="FFBBF3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0" name="Table21731" displayName="Table21731" ref="B4:E15" headerRowCount="0" totalsRowShown="0" tableBorderDxfId="69">
  <tableColumns count="4">
    <tableColumn id="1" name="Column1"/>
    <tableColumn id="2" name="Column2" dataDxfId="68" dataCellStyle="Currency">
      <calculatedColumnFormula>Table21731[[#This Row],[Column3]]/12</calculatedColumnFormula>
    </tableColumn>
    <tableColumn id="3" name="Column3" dataDxfId="67" dataCellStyle="Currency"/>
    <tableColumn id="4" name="Column4" dataDxfId="66" dataCellStyle="Currency">
      <calculatedColumnFormula>Table21731[[#This Row],[Column3]]</calculatedColumnFormula>
    </tableColumn>
  </tableColumns>
  <tableStyleInfo name="TableStyleMedium11" showFirstColumn="0" showLastColumn="0" showRowStripes="1" showColumnStripes="0"/>
</table>
</file>

<file path=xl/tables/table10.xml><?xml version="1.0" encoding="utf-8"?>
<table xmlns="http://schemas.openxmlformats.org/spreadsheetml/2006/main" id="39" name="Table122740" displayName="Table122740" ref="B91:E94" headerRowCount="0" totalsRowShown="0">
  <tableColumns count="4">
    <tableColumn id="1" name="Column1" headerRowDxfId="25" dataDxfId="24" headerRowCellStyle="Currency" dataCellStyle="Currency"/>
    <tableColumn id="2" name="Column2" headerRowDxfId="23" dataDxfId="22" headerRowCellStyle="Currency" dataCellStyle="Currency">
      <calculatedColumnFormula>Table122740[[#This Row],[Column3]]/12</calculatedColumnFormula>
    </tableColumn>
    <tableColumn id="3" name="Column3" headerRowDxfId="21" dataDxfId="20" headerRowCellStyle="Currency" dataCellStyle="Currency"/>
    <tableColumn id="4" name="Column4" headerRowDxfId="19" dataDxfId="18" headerRowCellStyle="Currency" dataCellStyle="Currency">
      <calculatedColumnFormula>Table122740[[#This Row],[Column3]]</calculatedColumnFormula>
    </tableColumn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40" name="Table132841" displayName="Table132841" ref="B97:E98" headerRowCount="0" totalsRowShown="0">
  <tableColumns count="4">
    <tableColumn id="1" name="Column1" dataDxfId="17"/>
    <tableColumn id="2" name="Column2" dataCellStyle="Currency">
      <calculatedColumnFormula>Table132841[[#This Row],[Column3]]/12</calculatedColumnFormula>
    </tableColumn>
    <tableColumn id="3" name="Column3" dataDxfId="16" dataCellStyle="Currency"/>
    <tableColumn id="4" name="Column4" dataDxfId="15" dataCellStyle="Currency">
      <calculatedColumnFormula>Table132841[[#This Row],[Column3]]</calculatedColumnFormula>
    </tableColumn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41" name="Table142942" displayName="Table142942" ref="B101:E105" headerRowCount="0" totalsRowShown="0">
  <tableColumns count="4">
    <tableColumn id="1" name="Column1"/>
    <tableColumn id="2" name="Column2" dataDxfId="14" dataCellStyle="Currency">
      <calculatedColumnFormula>Table142942[[#This Row],[Column3]]/12</calculatedColumnFormula>
    </tableColumn>
    <tableColumn id="3" name="Column3" dataDxfId="13" dataCellStyle="Currency"/>
    <tableColumn id="4" name="Column4" dataDxfId="12" dataCellStyle="Currency">
      <calculatedColumnFormula>Table142942[[#This Row],[Column3]]</calculatedColumnFormula>
    </tableColumn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42" name="Table153043" displayName="Table153043" ref="B108:E111" headerRowCount="0" totalsRowShown="0">
  <tableColumns count="4">
    <tableColumn id="1" name="Column1" dataDxfId="11"/>
    <tableColumn id="2" name="Column2" dataDxfId="10" dataCellStyle="Currency">
      <calculatedColumnFormula>Table153043[[#This Row],[Column3]]/12</calculatedColumnFormula>
    </tableColumn>
    <tableColumn id="3" name="Column3" dataDxfId="9" dataCellStyle="Currency"/>
    <tableColumn id="4" name="Column4" dataDxfId="8" dataCellStyle="Currency">
      <calculatedColumnFormula>Table153043[[#This Row],[Column3]]</calculatedColumnFormula>
    </tableColumn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43" name="Table144" displayName="Table144" ref="B121:E123" headerRowCount="0" totalsRowShown="0" headerRowDxfId="7">
  <tableColumns count="4">
    <tableColumn id="1" name="Column1" headerRowDxfId="6" dataCellStyle="Normal"/>
    <tableColumn id="2" name="Column2" headerRowDxfId="5" headerRowCellStyle="Currency" dataCellStyle="Normal"/>
    <tableColumn id="3" name="Column3"/>
    <tableColumn id="4" name="Column4" dataDxfId="4" dataCellStyle="Currency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44" name="Table82345" displayName="Table82345" ref="B45:H51" headerRowCount="0" totalsRowShown="0">
  <tableColumns count="7">
    <tableColumn id="1" name="Column1" dataDxfId="3"/>
    <tableColumn id="2" name="Column2" dataDxfId="2" dataCellStyle="Currency"/>
    <tableColumn id="3" name="Column3" dataDxfId="1" dataCellStyle="Currency">
      <calculatedColumnFormula>Table82345[[#This Row],[Column2]]*12</calculatedColumnFormula>
    </tableColumn>
    <tableColumn id="4" name="Column4" dataDxfId="0" dataCellStyle="Currency">
      <calculatedColumnFormula>Table82345[[#This Row],[Column3]]</calculatedColumnFormula>
    </tableColumn>
    <tableColumn id="5" name="Column5" dataCellStyle="Currency"/>
    <tableColumn id="6" name="Column6" dataCellStyle="Currency"/>
    <tableColumn id="7" name="Column7" dataCellStyle="Currency"/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6" name="Table217" displayName="Table217" ref="B4:E15" headerRowCount="0" totalsRowShown="0" tableBorderDxfId="135">
  <tableColumns count="4">
    <tableColumn id="1" name="Column1"/>
    <tableColumn id="2" name="Column2" dataDxfId="134" dataCellStyle="Currency">
      <calculatedColumnFormula>Table217[[#This Row],[Column3]]/12</calculatedColumnFormula>
    </tableColumn>
    <tableColumn id="3" name="Column3" dataDxfId="133" dataCellStyle="Currency"/>
    <tableColumn id="4" name="Column4" dataDxfId="132" dataCellStyle="Currency">
      <calculatedColumnFormula>Table217[[#This Row],[Column3]]</calculatedColumnFormula>
    </tableColumn>
  </tableColumns>
  <tableStyleInfo name="TableStyleMedium11" showFirstColumn="0" showLastColumn="0" showRowStripes="1" showColumnStripes="0"/>
</table>
</file>

<file path=xl/tables/table17.xml><?xml version="1.0" encoding="utf-8"?>
<table xmlns="http://schemas.openxmlformats.org/spreadsheetml/2006/main" id="17" name="Table318" displayName="Table318" ref="B20:E21" headerRowCount="0" totalsRowShown="0" tableBorderDxfId="131">
  <tableColumns count="4">
    <tableColumn id="1" name="Column1" dataDxfId="130"/>
    <tableColumn id="2" name="Column2" dataDxfId="129" dataCellStyle="Currency"/>
    <tableColumn id="3" name="Column3" dataDxfId="128" dataCellStyle="Currency">
      <calculatedColumnFormula>Table318[[#This Row],[Column2]]*12</calculatedColumnFormula>
    </tableColumn>
    <tableColumn id="4" name="Column4" dataDxfId="127" dataCellStyle="Currency">
      <calculatedColumnFormula>Table318[[#This Row],[Column3]]</calculatedColumnFormula>
    </tableColumn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8" name="Table419" displayName="Table419" ref="B25:E28" headerRowCount="0" totalsRowShown="0" tableBorderDxfId="126" headerRowCellStyle="Normal" dataCellStyle="Normal">
  <tableColumns count="4">
    <tableColumn id="1" name="Tuition " dataDxfId="125" dataCellStyle="Normal"/>
    <tableColumn id="2" name="Column1" dataDxfId="124" dataCellStyle="Currency">
      <calculatedColumnFormula>Table419[[#This Row],[Column2]]/12</calculatedColumnFormula>
    </tableColumn>
    <tableColumn id="3" name="Column2" dataDxfId="123" dataCellStyle="Currency"/>
    <tableColumn id="4" name="Column3" dataDxfId="122" dataCellStyle="Currency">
      <calculatedColumnFormula>Table419[[#This Row],[Column2]]</calculatedColumnFormula>
    </tableColumn>
  </tableColumns>
  <tableStyleInfo name="TableStyleMedium10" showFirstColumn="0" showLastColumn="0" showRowStripes="1" showColumnStripes="0"/>
</table>
</file>

<file path=xl/tables/table19.xml><?xml version="1.0" encoding="utf-8"?>
<table xmlns="http://schemas.openxmlformats.org/spreadsheetml/2006/main" id="19" name="Table520" displayName="Table520" ref="B24:E24" headerRowCount="0" totalsRowShown="0" headerRowCellStyle="Normal" dataCellStyle="Normal">
  <tableColumns count="4">
    <tableColumn id="1" name="Column1" dataDxfId="121" dataCellStyle="Normal"/>
    <tableColumn id="2" name="Column2" dataDxfId="120" dataCellStyle="Currency">
      <calculatedColumnFormula>Table520[[#All],[Column3]]/12</calculatedColumnFormula>
    </tableColumn>
    <tableColumn id="3" name="Column3" dataDxfId="119" dataCellStyle="Currency"/>
    <tableColumn id="4" name="Column4" dataDxfId="118" dataCellStyle="Currency">
      <calculatedColumnFormula>Table520[[#All],[Column3]]</calculatedColumnFormula>
    </tableColumn>
  </tableColumns>
  <tableStyleInfo name="TableStyleMedium10" showFirstColumn="0" showLastColumn="0" showRowStripes="0" showColumnStripes="0"/>
</table>
</file>

<file path=xl/tables/table2.xml><?xml version="1.0" encoding="utf-8"?>
<table xmlns="http://schemas.openxmlformats.org/spreadsheetml/2006/main" id="31" name="Table31832" displayName="Table31832" ref="B20:E21" headerRowCount="0" totalsRowShown="0" tableBorderDxfId="65">
  <tableColumns count="4">
    <tableColumn id="1" name="Column1" dataDxfId="64"/>
    <tableColumn id="2" name="Column2" dataDxfId="63" dataCellStyle="Currency"/>
    <tableColumn id="3" name="Column3" dataDxfId="62" dataCellStyle="Currency">
      <calculatedColumnFormula>Table31832[[#This Row],[Column2]]*12</calculatedColumnFormula>
    </tableColumn>
    <tableColumn id="4" name="Column4" dataDxfId="61" dataCellStyle="Currency">
      <calculatedColumnFormula>Table31832[[#This Row],[Column3]]</calculatedColumnFormula>
    </tableColumn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id="20" name="Table621" displayName="Table621" ref="B31:E39" headerRowCount="0" totalsRowShown="0">
  <tableColumns count="4">
    <tableColumn id="1" name="Column1" dataDxfId="117"/>
    <tableColumn id="2" name="Column2" dataDxfId="116" dataCellStyle="Currency"/>
    <tableColumn id="3" name="Column3" dataDxfId="115" dataCellStyle="Currency">
      <calculatedColumnFormula>Table621[[#This Row],[Column2]]*12</calculatedColumnFormula>
    </tableColumn>
    <tableColumn id="4" name="Column4" dataDxfId="114" dataCellStyle="Currency">
      <calculatedColumnFormula>Table621[[#This Row],[Column3]]</calculatedColumnFormula>
    </tableColumn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id="21" name="Table722" displayName="Table722" ref="B42:E42" headerRowCount="0" totalsRowShown="0">
  <tableColumns count="4">
    <tableColumn id="1" name="Column1" dataDxfId="113"/>
    <tableColumn id="2" name="Column2" dataDxfId="112" dataCellStyle="Currency"/>
    <tableColumn id="3" name="Column3" dataCellStyle="Currency">
      <calculatedColumnFormula>Table722[[#All],[Column2]]*12</calculatedColumnFormula>
    </tableColumn>
    <tableColumn id="4" name="Column4" dataDxfId="111" dataCellStyle="Currency">
      <calculatedColumnFormula>Table722[[#All],[Column3]]</calculatedColumnFormula>
    </tableColumn>
  </tableColumns>
  <tableStyleInfo name="TableStyleMedium10" showFirstColumn="0" showLastColumn="0" showRowStripes="1" showColumnStripes="0"/>
</table>
</file>

<file path=xl/tables/table22.xml><?xml version="1.0" encoding="utf-8"?>
<table xmlns="http://schemas.openxmlformats.org/spreadsheetml/2006/main" id="23" name="Table924" displayName="Table924" ref="B54:E58" headerRowCount="0" totalsRowShown="0" headerRowDxfId="110" dataDxfId="109" headerRowCellStyle="Currency" dataCellStyle="Currency">
  <tableColumns count="4">
    <tableColumn id="1" name="Column1" dataDxfId="108"/>
    <tableColumn id="2" name="Column2" headerRowDxfId="107" dataDxfId="106" headerRowCellStyle="Currency" dataCellStyle="Currency">
      <calculatedColumnFormula>Table924[[#This Row],[Column3]]/12</calculatedColumnFormula>
    </tableColumn>
    <tableColumn id="3" name="Column3" headerRowDxfId="105" dataDxfId="104" headerRowCellStyle="Currency" dataCellStyle="Currency"/>
    <tableColumn id="4" name="Column4" headerRowDxfId="103" dataDxfId="102" headerRowCellStyle="Currency" dataCellStyle="Currency">
      <calculatedColumnFormula>Table924[[#This Row],[Column3]]</calculatedColumnFormula>
    </tableColumn>
  </tableColumns>
  <tableStyleInfo name="TableStyleMedium10" showFirstColumn="0" showLastColumn="0" showRowStripes="1" showColumnStripes="0"/>
</table>
</file>

<file path=xl/tables/table23.xml><?xml version="1.0" encoding="utf-8"?>
<table xmlns="http://schemas.openxmlformats.org/spreadsheetml/2006/main" id="24" name="Table1025" displayName="Table1025" ref="B61:F76" headerRowCount="0" totalsRowShown="0">
  <tableColumns count="5">
    <tableColumn id="1" name="Column1" dataDxfId="101"/>
    <tableColumn id="2" name="Column2" dataDxfId="100"/>
    <tableColumn id="3" name="Column3" dataDxfId="99" dataCellStyle="Currency"/>
    <tableColumn id="4" name="Column4" dataDxfId="98">
      <calculatedColumnFormula>Table1025[[#This Row],[Column3]]</calculatedColumnFormula>
    </tableColumn>
    <tableColumn id="5" name="Column5" dataDxfId="97" dataCellStyle="Currency"/>
  </tableColumns>
  <tableStyleInfo name="TableStyleMedium10" showFirstColumn="0" showLastColumn="0" showRowStripes="1" showColumnStripes="0"/>
</table>
</file>

<file path=xl/tables/table24.xml><?xml version="1.0" encoding="utf-8"?>
<table xmlns="http://schemas.openxmlformats.org/spreadsheetml/2006/main" id="25" name="Table1126" displayName="Table1126" ref="B81:E88" headerRowCount="0" totalsRowShown="0" tableBorderDxfId="96">
  <tableColumns count="4">
    <tableColumn id="1" name="Column1" dataDxfId="95"/>
    <tableColumn id="2" name="Column2" dataDxfId="94" dataCellStyle="Currency"/>
    <tableColumn id="3" name="Column3" dataDxfId="93" dataCellStyle="Currency"/>
    <tableColumn id="4" name="Column4" dataDxfId="92" dataCellStyle="Currency">
      <calculatedColumnFormula>Table1126[[#This Row],[Column3]]</calculatedColumnFormula>
    </tableColumn>
  </tableColumns>
  <tableStyleInfo name="TableStyleMedium10" showFirstColumn="0" showLastColumn="0" showRowStripes="1" showColumnStripes="0"/>
</table>
</file>

<file path=xl/tables/table25.xml><?xml version="1.0" encoding="utf-8"?>
<table xmlns="http://schemas.openxmlformats.org/spreadsheetml/2006/main" id="26" name="Table1227" displayName="Table1227" ref="B91:E94" headerRowCount="0" totalsRowShown="0">
  <tableColumns count="4">
    <tableColumn id="1" name="Column1" headerRowDxfId="91" dataDxfId="90" headerRowCellStyle="Currency" dataCellStyle="Currency"/>
    <tableColumn id="2" name="Column2" headerRowDxfId="89" dataDxfId="88" headerRowCellStyle="Currency" dataCellStyle="Currency">
      <calculatedColumnFormula>Table1227[[#This Row],[Column3]]/12</calculatedColumnFormula>
    </tableColumn>
    <tableColumn id="3" name="Column3" headerRowDxfId="87" dataDxfId="86" headerRowCellStyle="Currency" dataCellStyle="Currency"/>
    <tableColumn id="4" name="Column4" headerRowDxfId="85" dataDxfId="84" headerRowCellStyle="Currency" dataCellStyle="Currency">
      <calculatedColumnFormula>Table1227[[#This Row],[Column3]]</calculatedColumnFormula>
    </tableColumn>
  </tableColumns>
  <tableStyleInfo name="TableStyleMedium10" showFirstColumn="0" showLastColumn="0" showRowStripes="1" showColumnStripes="0"/>
</table>
</file>

<file path=xl/tables/table26.xml><?xml version="1.0" encoding="utf-8"?>
<table xmlns="http://schemas.openxmlformats.org/spreadsheetml/2006/main" id="27" name="Table1328" displayName="Table1328" ref="B97:E98" headerRowCount="0" totalsRowShown="0">
  <tableColumns count="4">
    <tableColumn id="1" name="Column1" dataDxfId="83"/>
    <tableColumn id="2" name="Column2" dataCellStyle="Currency">
      <calculatedColumnFormula>Table1328[[#This Row],[Column3]]/12</calculatedColumnFormula>
    </tableColumn>
    <tableColumn id="3" name="Column3" dataDxfId="82" dataCellStyle="Currency"/>
    <tableColumn id="4" name="Column4" dataDxfId="81" dataCellStyle="Currency">
      <calculatedColumnFormula>Table1328[[#This Row],[Column3]]</calculatedColumnFormula>
    </tableColumn>
  </tableColumns>
  <tableStyleInfo name="TableStyleMedium10" showFirstColumn="0" showLastColumn="0" showRowStripes="1" showColumnStripes="0"/>
</table>
</file>

<file path=xl/tables/table27.xml><?xml version="1.0" encoding="utf-8"?>
<table xmlns="http://schemas.openxmlformats.org/spreadsheetml/2006/main" id="28" name="Table1429" displayName="Table1429" ref="B101:E105" headerRowCount="0" totalsRowShown="0">
  <tableColumns count="4">
    <tableColumn id="1" name="Column1"/>
    <tableColumn id="2" name="Column2" dataDxfId="80" dataCellStyle="Currency">
      <calculatedColumnFormula>Table1429[[#This Row],[Column3]]/12</calculatedColumnFormula>
    </tableColumn>
    <tableColumn id="3" name="Column3" dataDxfId="79" dataCellStyle="Currency"/>
    <tableColumn id="4" name="Column4" dataDxfId="78" dataCellStyle="Currency">
      <calculatedColumnFormula>Table1429[[#This Row],[Column3]]</calculatedColumnFormula>
    </tableColumn>
  </tableColumns>
  <tableStyleInfo name="TableStyleMedium10" showFirstColumn="0" showLastColumn="0" showRowStripes="1" showColumnStripes="0"/>
</table>
</file>

<file path=xl/tables/table28.xml><?xml version="1.0" encoding="utf-8"?>
<table xmlns="http://schemas.openxmlformats.org/spreadsheetml/2006/main" id="29" name="Table1530" displayName="Table1530" ref="B108:E111" headerRowCount="0" totalsRowShown="0">
  <tableColumns count="4">
    <tableColumn id="1" name="Column1" dataDxfId="77"/>
    <tableColumn id="2" name="Column2" dataDxfId="76" dataCellStyle="Currency">
      <calculatedColumnFormula>Table1530[[#This Row],[Column3]]/12</calculatedColumnFormula>
    </tableColumn>
    <tableColumn id="3" name="Column3" dataDxfId="75" dataCellStyle="Currency"/>
    <tableColumn id="4" name="Column4" dataDxfId="74" dataCellStyle="Currency">
      <calculatedColumnFormula>Table1530[[#This Row],[Column3]]</calculatedColumnFormula>
    </tableColumn>
  </tableColumns>
  <tableStyleInfo name="TableStyleMedium10" showFirstColumn="0" showLastColumn="0" showRowStripes="1" showColumnStripes="0"/>
</table>
</file>

<file path=xl/tables/table29.xml><?xml version="1.0" encoding="utf-8"?>
<table xmlns="http://schemas.openxmlformats.org/spreadsheetml/2006/main" id="22" name="Table823" displayName="Table823" ref="B45:H51" headerRowCount="0" totalsRowShown="0">
  <tableColumns count="7">
    <tableColumn id="1" name="Column1" dataDxfId="73"/>
    <tableColumn id="2" name="Column2" dataDxfId="72" dataCellStyle="Currency"/>
    <tableColumn id="3" name="Column3" dataDxfId="71" dataCellStyle="Currency">
      <calculatedColumnFormula>Table823[[#This Row],[Column2]]*12</calculatedColumnFormula>
    </tableColumn>
    <tableColumn id="4" name="Column4" dataDxfId="70" dataCellStyle="Currency">
      <calculatedColumnFormula>Table823[[#This Row],[Column3]]</calculatedColumnFormula>
    </tableColumn>
    <tableColumn id="5" name="Column5" dataCellStyle="Currency"/>
    <tableColumn id="6" name="Column6" dataCellStyle="Currency"/>
    <tableColumn id="7" name="Column7" dataCellStyle="Currency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2" name="Table41933" displayName="Table41933" ref="B25:E28" headerRowCount="0" totalsRowShown="0" tableBorderDxfId="60" headerRowCellStyle="Normal" dataCellStyle="Normal">
  <tableColumns count="4">
    <tableColumn id="1" name="Tuition " dataDxfId="59" dataCellStyle="Normal"/>
    <tableColumn id="2" name="Column1" dataDxfId="58" dataCellStyle="Currency">
      <calculatedColumnFormula>Table41933[[#This Row],[Column2]]/12</calculatedColumnFormula>
    </tableColumn>
    <tableColumn id="3" name="Column2" dataDxfId="57" dataCellStyle="Currency"/>
    <tableColumn id="4" name="Column3" dataDxfId="56" dataCellStyle="Currency">
      <calculatedColumnFormula>Table41933[[#This Row],[Column2]]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3" name="Table52034" displayName="Table52034" ref="B24:E24" headerRowCount="0" totalsRowShown="0" headerRowCellStyle="Normal" dataCellStyle="Normal">
  <tableColumns count="4">
    <tableColumn id="1" name="Column1" dataDxfId="55" dataCellStyle="Normal"/>
    <tableColumn id="2" name="Column2" dataDxfId="54" dataCellStyle="Currency">
      <calculatedColumnFormula>Table52034[[#All],[Column3]]/12</calculatedColumnFormula>
    </tableColumn>
    <tableColumn id="3" name="Column3" dataDxfId="53" dataCellStyle="Currency"/>
    <tableColumn id="4" name="Column4" dataDxfId="52" dataCellStyle="Currency">
      <calculatedColumnFormula>Table52034[[#All],[Column3]]</calculatedColumnFormula>
    </tableColumn>
  </tableColumns>
  <tableStyleInfo name="TableStyleMedium10" showFirstColumn="0" showLastColumn="0" showRowStripes="0" showColumnStripes="0"/>
</table>
</file>

<file path=xl/tables/table5.xml><?xml version="1.0" encoding="utf-8"?>
<table xmlns="http://schemas.openxmlformats.org/spreadsheetml/2006/main" id="34" name="Table62135" displayName="Table62135" ref="B31:E39" headerRowCount="0" totalsRowShown="0">
  <tableColumns count="4">
    <tableColumn id="1" name="Column1" dataDxfId="51"/>
    <tableColumn id="2" name="Column2" dataDxfId="50" dataCellStyle="Currency"/>
    <tableColumn id="3" name="Column3" dataDxfId="49" dataCellStyle="Currency">
      <calculatedColumnFormula>Table62135[[#This Row],[Column2]]*12</calculatedColumnFormula>
    </tableColumn>
    <tableColumn id="4" name="Column4" dataDxfId="48" dataCellStyle="Currency">
      <calculatedColumnFormula>Table62135[[#This Row],[Column3]]</calculatedColumnFormula>
    </tableColumn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35" name="Table72236" displayName="Table72236" ref="B42:E42" headerRowCount="0" totalsRowShown="0">
  <tableColumns count="4">
    <tableColumn id="1" name="Column1" dataDxfId="47"/>
    <tableColumn id="2" name="Column2" dataDxfId="46" dataCellStyle="Currency"/>
    <tableColumn id="3" name="Column3" dataCellStyle="Currency">
      <calculatedColumnFormula>Table72236[[#All],[Column2]]*12</calculatedColumnFormula>
    </tableColumn>
    <tableColumn id="4" name="Column4" dataDxfId="45" dataCellStyle="Currency">
      <calculatedColumnFormula>Table72236[[#All],[Column3]]</calculatedColumnFormula>
    </tableColumn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36" name="Table92437" displayName="Table92437" ref="B54:E58" headerRowCount="0" totalsRowShown="0" headerRowDxfId="44" dataDxfId="43" headerRowCellStyle="Currency" dataCellStyle="Currency">
  <tableColumns count="4">
    <tableColumn id="1" name="Column1" dataDxfId="42"/>
    <tableColumn id="2" name="Column2" headerRowDxfId="41" dataDxfId="40" headerRowCellStyle="Currency" dataCellStyle="Currency">
      <calculatedColumnFormula>Table92437[[#This Row],[Column3]]/12</calculatedColumnFormula>
    </tableColumn>
    <tableColumn id="3" name="Column3" headerRowDxfId="39" dataDxfId="38" headerRowCellStyle="Currency" dataCellStyle="Currency"/>
    <tableColumn id="4" name="Column4" headerRowDxfId="37" dataDxfId="36" headerRowCellStyle="Currency" dataCellStyle="Currency">
      <calculatedColumnFormula>Table92437[[#This Row],[Column3]]</calculatedColumnFormula>
    </tableColumn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37" name="Table102538" displayName="Table102538" ref="B61:F76" headerRowCount="0" totalsRowShown="0">
  <tableColumns count="5">
    <tableColumn id="1" name="Column1" dataDxfId="35"/>
    <tableColumn id="2" name="Column2" dataDxfId="34"/>
    <tableColumn id="3" name="Column3" dataDxfId="33" dataCellStyle="Currency"/>
    <tableColumn id="4" name="Column4" dataDxfId="32">
      <calculatedColumnFormula>Table102538[[#This Row],[Column3]]</calculatedColumnFormula>
    </tableColumn>
    <tableColumn id="5" name="Column5" dataDxfId="31" dataCellStyle="Currency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38" name="Table112639" displayName="Table112639" ref="B81:E88" headerRowCount="0" totalsRowShown="0" tableBorderDxfId="30">
  <tableColumns count="4">
    <tableColumn id="1" name="Column1" dataDxfId="29"/>
    <tableColumn id="2" name="Column2" dataDxfId="28" dataCellStyle="Currency"/>
    <tableColumn id="3" name="Column3" dataDxfId="27" dataCellStyle="Currency">
      <calculatedColumnFormula>Table112639[[#This Row],[Column2]]*12</calculatedColumnFormula>
    </tableColumn>
    <tableColumn id="4" name="Column4" dataDxfId="26" dataCellStyle="Currency">
      <calculatedColumnFormula>Table112639[[#This Row],[Column3]]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13" Type="http://schemas.openxmlformats.org/officeDocument/2006/relationships/table" Target="../tables/table27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5" Type="http://schemas.openxmlformats.org/officeDocument/2006/relationships/table" Target="../tables/table2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Relationship Id="rId14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workbookViewId="0">
      <pane ySplit="2" topLeftCell="A3" activePane="bottomLeft" state="frozen"/>
      <selection pane="bottomLeft" activeCell="B5" sqref="B5"/>
    </sheetView>
  </sheetViews>
  <sheetFormatPr defaultColWidth="8.85546875" defaultRowHeight="15" x14ac:dyDescent="0.25"/>
  <cols>
    <col min="1" max="1" width="5.140625" customWidth="1"/>
    <col min="2" max="2" width="45.42578125" customWidth="1"/>
    <col min="3" max="3" width="17.28515625" customWidth="1"/>
    <col min="4" max="4" width="16.42578125" customWidth="1"/>
    <col min="5" max="5" width="17.42578125" customWidth="1"/>
    <col min="6" max="6" width="14.7109375" customWidth="1"/>
  </cols>
  <sheetData>
    <row r="1" spans="2:5" ht="18.75" x14ac:dyDescent="0.3">
      <c r="B1" s="21" t="s">
        <v>68</v>
      </c>
      <c r="C1" s="59" t="s">
        <v>107</v>
      </c>
      <c r="D1" s="59"/>
      <c r="E1" s="59"/>
    </row>
    <row r="2" spans="2:5" ht="32.25" customHeight="1" x14ac:dyDescent="0.25">
      <c r="B2" s="54" t="s">
        <v>111</v>
      </c>
      <c r="C2" s="19" t="s">
        <v>42</v>
      </c>
      <c r="D2" s="19" t="s">
        <v>43</v>
      </c>
      <c r="E2" s="14" t="s">
        <v>9</v>
      </c>
    </row>
    <row r="3" spans="2:5" ht="23.25" x14ac:dyDescent="0.35">
      <c r="B3" s="62" t="s">
        <v>0</v>
      </c>
      <c r="C3" s="63"/>
      <c r="D3" s="63"/>
      <c r="E3" s="63"/>
    </row>
    <row r="4" spans="2:5" x14ac:dyDescent="0.25">
      <c r="B4" s="20" t="s">
        <v>1</v>
      </c>
      <c r="C4" s="28">
        <f>Table21731[[#This Row],[Column3]]/12</f>
        <v>0</v>
      </c>
      <c r="D4" s="32"/>
      <c r="E4" s="28">
        <f>Table21731[[#This Row],[Column3]]</f>
        <v>0</v>
      </c>
    </row>
    <row r="5" spans="2:5" x14ac:dyDescent="0.25">
      <c r="B5" s="20" t="s">
        <v>2</v>
      </c>
      <c r="C5" s="28">
        <f>Table21731[[#This Row],[Column3]]/12</f>
        <v>0</v>
      </c>
      <c r="D5" s="32"/>
      <c r="E5" s="28">
        <f>Table21731[[#This Row],[Column3]]</f>
        <v>0</v>
      </c>
    </row>
    <row r="6" spans="2:5" x14ac:dyDescent="0.25">
      <c r="B6" s="20" t="s">
        <v>108</v>
      </c>
      <c r="C6" s="28">
        <f>Table21731[[#This Row],[Column3]]/12</f>
        <v>0</v>
      </c>
      <c r="D6" s="32"/>
      <c r="E6" s="28">
        <f>Table21731[[#This Row],[Column3]]</f>
        <v>0</v>
      </c>
    </row>
    <row r="7" spans="2:5" x14ac:dyDescent="0.25">
      <c r="B7" s="20" t="s">
        <v>109</v>
      </c>
      <c r="C7" s="35">
        <f>Table21731[[#This Row],[Column3]]/12</f>
        <v>0</v>
      </c>
      <c r="D7" s="32"/>
      <c r="E7" s="28">
        <f>Table21731[[#This Row],[Column3]]</f>
        <v>0</v>
      </c>
    </row>
    <row r="8" spans="2:5" x14ac:dyDescent="0.25">
      <c r="B8" s="20" t="s">
        <v>110</v>
      </c>
      <c r="C8" s="28">
        <f>Table21731[[#This Row],[Column3]]/12</f>
        <v>0</v>
      </c>
      <c r="D8" s="32"/>
      <c r="E8" s="28">
        <f>Table21731[[#This Row],[Column3]]</f>
        <v>0</v>
      </c>
    </row>
    <row r="9" spans="2:5" x14ac:dyDescent="0.25">
      <c r="B9" s="20" t="s">
        <v>106</v>
      </c>
      <c r="C9" s="35">
        <f>Table21731[[#This Row],[Column3]]/12</f>
        <v>0</v>
      </c>
      <c r="D9" s="32"/>
      <c r="E9" s="28">
        <f>Table21731[[#This Row],[Column3]]</f>
        <v>0</v>
      </c>
    </row>
    <row r="10" spans="2:5" x14ac:dyDescent="0.25">
      <c r="B10" s="20" t="s">
        <v>83</v>
      </c>
      <c r="C10" s="28">
        <f>Table21731[[#This Row],[Column3]]/12</f>
        <v>0</v>
      </c>
      <c r="D10" s="32"/>
      <c r="E10" s="28">
        <f>Table21731[[#This Row],[Column3]]</f>
        <v>0</v>
      </c>
    </row>
    <row r="11" spans="2:5" x14ac:dyDescent="0.25">
      <c r="B11" s="20" t="s">
        <v>3</v>
      </c>
      <c r="C11" s="28">
        <f>Table21731[[#This Row],[Column3]]/12</f>
        <v>0</v>
      </c>
      <c r="D11" s="32"/>
      <c r="E11" s="28">
        <f>Table21731[[#This Row],[Column3]]</f>
        <v>0</v>
      </c>
    </row>
    <row r="12" spans="2:5" x14ac:dyDescent="0.25">
      <c r="B12" s="20" t="s">
        <v>4</v>
      </c>
      <c r="C12" s="28">
        <f>Table21731[[#This Row],[Column3]]/12</f>
        <v>0</v>
      </c>
      <c r="D12" s="32"/>
      <c r="E12" s="28">
        <f>Table21731[[#This Row],[Column3]]</f>
        <v>0</v>
      </c>
    </row>
    <row r="13" spans="2:5" x14ac:dyDescent="0.25">
      <c r="B13" s="20" t="s">
        <v>69</v>
      </c>
      <c r="C13" s="28">
        <f>Table21731[[#This Row],[Column3]]/12</f>
        <v>0</v>
      </c>
      <c r="D13" s="32"/>
      <c r="E13" s="28">
        <f>Table21731[[#This Row],[Column3]]</f>
        <v>0</v>
      </c>
    </row>
    <row r="14" spans="2:5" x14ac:dyDescent="0.25">
      <c r="B14" s="20" t="s">
        <v>84</v>
      </c>
      <c r="C14" s="28">
        <f>Table21731[[#This Row],[Column3]]/12</f>
        <v>0</v>
      </c>
      <c r="D14" s="32"/>
      <c r="E14" s="28">
        <f>Table21731[[#This Row],[Column3]]</f>
        <v>0</v>
      </c>
    </row>
    <row r="15" spans="2:5" x14ac:dyDescent="0.25">
      <c r="B15" s="20" t="s">
        <v>105</v>
      </c>
      <c r="C15" s="28">
        <f>Table21731[[#This Row],[Column3]]/12</f>
        <v>0</v>
      </c>
      <c r="D15" s="32"/>
      <c r="E15" s="28">
        <f>Table21731[[#This Row],[Column3]]</f>
        <v>0</v>
      </c>
    </row>
    <row r="16" spans="2:5" ht="16.5" thickBot="1" x14ac:dyDescent="0.3">
      <c r="B16" s="13" t="s">
        <v>5</v>
      </c>
      <c r="C16" s="3"/>
      <c r="D16" s="3"/>
      <c r="E16" s="29">
        <f>SUBTOTAL(109,Table21731[[#All],[Column4]])</f>
        <v>0</v>
      </c>
    </row>
    <row r="17" spans="2:5" ht="15.75" thickTop="1" x14ac:dyDescent="0.25"/>
    <row r="18" spans="2:5" ht="23.25" x14ac:dyDescent="0.25">
      <c r="B18" s="60" t="s">
        <v>6</v>
      </c>
      <c r="C18" s="61"/>
      <c r="D18" s="61"/>
      <c r="E18" s="61"/>
    </row>
    <row r="19" spans="2:5" ht="15.75" x14ac:dyDescent="0.25">
      <c r="B19" s="8" t="s">
        <v>15</v>
      </c>
      <c r="C19" s="67"/>
      <c r="D19" s="68"/>
      <c r="E19" s="69"/>
    </row>
    <row r="20" spans="2:5" x14ac:dyDescent="0.25">
      <c r="B20" s="12" t="s">
        <v>7</v>
      </c>
      <c r="C20" s="32"/>
      <c r="D20" s="28">
        <f>Table31832[[#This Row],[Column2]]*12</f>
        <v>0</v>
      </c>
      <c r="E20" s="28">
        <f>Table31832[[#This Row],[Column3]]</f>
        <v>0</v>
      </c>
    </row>
    <row r="21" spans="2:5" x14ac:dyDescent="0.25">
      <c r="B21" s="12" t="s">
        <v>8</v>
      </c>
      <c r="C21" s="32"/>
      <c r="D21" s="28">
        <f>Table31832[[#This Row],[Column2]]*12</f>
        <v>0</v>
      </c>
      <c r="E21" s="28">
        <f>Table31832[[#This Row],[Column3]]</f>
        <v>0</v>
      </c>
    </row>
    <row r="22" spans="2:5" ht="16.5" thickBot="1" x14ac:dyDescent="0.3">
      <c r="B22" s="6" t="s">
        <v>10</v>
      </c>
      <c r="C22" s="3"/>
      <c r="D22" s="3"/>
      <c r="E22" s="29">
        <f>SUBTOTAL(109,Table31832[[#All],[Column4]])</f>
        <v>0</v>
      </c>
    </row>
    <row r="23" spans="2:5" ht="16.5" thickTop="1" x14ac:dyDescent="0.25">
      <c r="B23" s="7" t="s">
        <v>14</v>
      </c>
      <c r="C23" s="56"/>
      <c r="D23" s="57"/>
      <c r="E23" s="58"/>
    </row>
    <row r="24" spans="2:5" x14ac:dyDescent="0.25">
      <c r="B24" s="12" t="s">
        <v>11</v>
      </c>
      <c r="C24" s="28">
        <f>Table52034[[#All],[Column3]]/12</f>
        <v>0</v>
      </c>
      <c r="D24" s="32"/>
      <c r="E24" s="28">
        <f>Table52034[[#All],[Column3]]</f>
        <v>0</v>
      </c>
    </row>
    <row r="25" spans="2:5" x14ac:dyDescent="0.25">
      <c r="B25" s="12" t="s">
        <v>12</v>
      </c>
      <c r="C25" s="28">
        <f>Table41933[[#This Row],[Column2]]/12</f>
        <v>0</v>
      </c>
      <c r="D25" s="32"/>
      <c r="E25" s="28">
        <f>Table41933[[#This Row],[Column2]]</f>
        <v>0</v>
      </c>
    </row>
    <row r="26" spans="2:5" x14ac:dyDescent="0.25">
      <c r="B26" s="12" t="s">
        <v>13</v>
      </c>
      <c r="C26" s="28">
        <f>Table41933[[#This Row],[Column2]]/12</f>
        <v>0</v>
      </c>
      <c r="D26" s="32"/>
      <c r="E26" s="28">
        <f>Table41933[[#This Row],[Column2]]</f>
        <v>0</v>
      </c>
    </row>
    <row r="27" spans="2:5" x14ac:dyDescent="0.25">
      <c r="B27" s="12" t="s">
        <v>86</v>
      </c>
      <c r="C27" s="28">
        <f>Table41933[[#This Row],[Column2]]/12</f>
        <v>0</v>
      </c>
      <c r="D27" s="32"/>
      <c r="E27" s="28">
        <f>Table41933[[#This Row],[Column2]]</f>
        <v>0</v>
      </c>
    </row>
    <row r="28" spans="2:5" x14ac:dyDescent="0.25">
      <c r="B28" s="12" t="s">
        <v>85</v>
      </c>
      <c r="C28" s="28">
        <f>Table41933[[#This Row],[Column2]]/12</f>
        <v>0</v>
      </c>
      <c r="D28" s="32"/>
      <c r="E28" s="28">
        <f>Table41933[[#This Row],[Column2]]</f>
        <v>0</v>
      </c>
    </row>
    <row r="29" spans="2:5" ht="16.5" thickBot="1" x14ac:dyDescent="0.3">
      <c r="B29" s="6" t="s">
        <v>10</v>
      </c>
      <c r="C29" s="3"/>
      <c r="D29" s="3"/>
      <c r="E29" s="29">
        <f>SUM(E24:E28)</f>
        <v>0</v>
      </c>
    </row>
    <row r="30" spans="2:5" ht="16.5" thickTop="1" x14ac:dyDescent="0.25">
      <c r="B30" s="7" t="s">
        <v>16</v>
      </c>
      <c r="C30" s="56"/>
      <c r="D30" s="57"/>
      <c r="E30" s="58"/>
    </row>
    <row r="31" spans="2:5" x14ac:dyDescent="0.25">
      <c r="B31" s="12" t="s">
        <v>17</v>
      </c>
      <c r="C31" s="32"/>
      <c r="D31" s="28">
        <f>Table62135[[#This Row],[Column2]]*12</f>
        <v>0</v>
      </c>
      <c r="E31" s="28">
        <f>Table62135[[#This Row],[Column3]]</f>
        <v>0</v>
      </c>
    </row>
    <row r="32" spans="2:5" x14ac:dyDescent="0.25">
      <c r="B32" s="12" t="s">
        <v>18</v>
      </c>
      <c r="C32" s="32"/>
      <c r="D32" s="28">
        <f>Table62135[[#This Row],[Column2]]*12</f>
        <v>0</v>
      </c>
      <c r="E32" s="28">
        <f>Table62135[[#This Row],[Column3]]</f>
        <v>0</v>
      </c>
    </row>
    <row r="33" spans="2:14" x14ac:dyDescent="0.25">
      <c r="B33" s="12" t="s">
        <v>19</v>
      </c>
      <c r="C33" s="32"/>
      <c r="D33" s="28">
        <f>Table62135[[#This Row],[Column2]]*12</f>
        <v>0</v>
      </c>
      <c r="E33" s="28">
        <f>Table62135[[#This Row],[Column3]]</f>
        <v>0</v>
      </c>
    </row>
    <row r="34" spans="2:14" x14ac:dyDescent="0.25">
      <c r="B34" s="12" t="s">
        <v>20</v>
      </c>
      <c r="C34" s="32"/>
      <c r="D34" s="28">
        <f>Table62135[[#This Row],[Column2]]*12</f>
        <v>0</v>
      </c>
      <c r="E34" s="28">
        <f>Table62135[[#This Row],[Column3]]</f>
        <v>0</v>
      </c>
    </row>
    <row r="35" spans="2:14" x14ac:dyDescent="0.25">
      <c r="B35" s="12" t="s">
        <v>21</v>
      </c>
      <c r="C35" s="32">
        <v>0</v>
      </c>
      <c r="D35" s="28">
        <f>Table62135[[#This Row],[Column2]]*12</f>
        <v>0</v>
      </c>
      <c r="E35" s="28">
        <f>Table62135[[#This Row],[Column3]]</f>
        <v>0</v>
      </c>
    </row>
    <row r="36" spans="2:14" x14ac:dyDescent="0.25">
      <c r="B36" s="12" t="s">
        <v>22</v>
      </c>
      <c r="C36" s="32">
        <v>0</v>
      </c>
      <c r="D36" s="28">
        <f>Table62135[[#This Row],[Column2]]*12</f>
        <v>0</v>
      </c>
      <c r="E36" s="28">
        <f>Table62135[[#This Row],[Column3]]</f>
        <v>0</v>
      </c>
    </row>
    <row r="37" spans="2:14" x14ac:dyDescent="0.25">
      <c r="B37" s="12" t="s">
        <v>23</v>
      </c>
      <c r="C37" s="32">
        <v>0</v>
      </c>
      <c r="D37" s="28">
        <f>Table62135[[#This Row],[Column2]]*12</f>
        <v>0</v>
      </c>
      <c r="E37" s="28">
        <f>Table62135[[#This Row],[Column3]]</f>
        <v>0</v>
      </c>
    </row>
    <row r="38" spans="2:14" x14ac:dyDescent="0.25">
      <c r="B38" s="12" t="s">
        <v>24</v>
      </c>
      <c r="C38" s="32">
        <v>0</v>
      </c>
      <c r="D38" s="28">
        <f>Table62135[[#This Row],[Column2]]*12</f>
        <v>0</v>
      </c>
      <c r="E38" s="28">
        <f>Table62135[[#This Row],[Column3]]</f>
        <v>0</v>
      </c>
    </row>
    <row r="39" spans="2:14" x14ac:dyDescent="0.25">
      <c r="B39" s="12" t="s">
        <v>25</v>
      </c>
      <c r="C39" s="32">
        <v>0</v>
      </c>
      <c r="D39" s="28">
        <f>Table62135[[#This Row],[Column2]]*12</f>
        <v>0</v>
      </c>
      <c r="E39" s="28">
        <f>Table62135[[#This Row],[Column3]]</f>
        <v>0</v>
      </c>
    </row>
    <row r="40" spans="2:14" ht="16.5" thickBot="1" x14ac:dyDescent="0.3">
      <c r="B40" s="6" t="s">
        <v>33</v>
      </c>
      <c r="C40" s="5"/>
      <c r="D40" s="5"/>
      <c r="E40" s="29">
        <f>SUM(Table62135[[#All],[Column3]])</f>
        <v>0</v>
      </c>
    </row>
    <row r="41" spans="2:14" ht="16.5" thickTop="1" x14ac:dyDescent="0.25">
      <c r="B41" s="7" t="s">
        <v>67</v>
      </c>
      <c r="C41" s="56"/>
      <c r="D41" s="57"/>
      <c r="E41" s="58"/>
    </row>
    <row r="42" spans="2:14" x14ac:dyDescent="0.25">
      <c r="B42" s="12" t="s">
        <v>81</v>
      </c>
      <c r="C42" s="32"/>
      <c r="D42" s="4">
        <f>Table72236[[#All],[Column2]]*12</f>
        <v>0</v>
      </c>
      <c r="E42" s="28">
        <f>Table72236[[#All],[Column3]]</f>
        <v>0</v>
      </c>
    </row>
    <row r="43" spans="2:14" ht="16.5" thickBot="1" x14ac:dyDescent="0.3">
      <c r="B43" s="6" t="s">
        <v>33</v>
      </c>
      <c r="C43" s="5"/>
      <c r="D43" s="5"/>
      <c r="E43" s="29">
        <f>SUM(Table72236[[#All],[Column3]])</f>
        <v>0</v>
      </c>
    </row>
    <row r="44" spans="2:14" ht="16.5" thickTop="1" x14ac:dyDescent="0.25">
      <c r="B44" s="7" t="s">
        <v>26</v>
      </c>
      <c r="C44" s="56"/>
      <c r="D44" s="57"/>
      <c r="E44" s="58"/>
    </row>
    <row r="45" spans="2:14" x14ac:dyDescent="0.25">
      <c r="B45" s="12" t="s">
        <v>27</v>
      </c>
      <c r="C45" s="32"/>
      <c r="D45" s="28">
        <f>Table82345[[#This Row],[Column2]]*12</f>
        <v>0</v>
      </c>
      <c r="E45" s="28">
        <f>Table82345[[#This Row],[Column3]]</f>
        <v>0</v>
      </c>
      <c r="I45" s="27"/>
      <c r="J45" s="27"/>
      <c r="K45" s="27"/>
      <c r="L45" s="27"/>
      <c r="M45" s="27"/>
      <c r="N45" s="27"/>
    </row>
    <row r="46" spans="2:14" x14ac:dyDescent="0.25">
      <c r="B46" s="12" t="s">
        <v>28</v>
      </c>
      <c r="C46" s="32"/>
      <c r="D46" s="28">
        <f>Table82345[[#This Row],[Column2]]*12</f>
        <v>0</v>
      </c>
      <c r="E46" s="28">
        <f>Table82345[[#This Row],[Column3]]</f>
        <v>0</v>
      </c>
      <c r="F46" s="26" t="s">
        <v>100</v>
      </c>
      <c r="G46" s="26" t="s">
        <v>101</v>
      </c>
      <c r="H46" s="26" t="s">
        <v>102</v>
      </c>
      <c r="I46" s="27"/>
      <c r="J46" s="27"/>
      <c r="K46" s="27"/>
      <c r="L46" s="27"/>
      <c r="M46" s="27"/>
      <c r="N46" s="27"/>
    </row>
    <row r="47" spans="2:14" x14ac:dyDescent="0.25">
      <c r="B47" s="12" t="s">
        <v>29</v>
      </c>
      <c r="C47" s="28"/>
      <c r="D47" s="28">
        <f>(Table82345[[#This Row],[Column5]]/Table82345[[#This Row],[Column6]])*Table82345[[#This Row],[Column7]]</f>
        <v>0</v>
      </c>
      <c r="E47" s="28">
        <f>Table82345[[#This Row],[Column3]]</f>
        <v>0</v>
      </c>
      <c r="F47" s="31">
        <v>0</v>
      </c>
      <c r="G47" s="31">
        <v>25</v>
      </c>
      <c r="H47" s="53">
        <v>1.6</v>
      </c>
      <c r="I47" s="27"/>
      <c r="J47" s="27"/>
      <c r="K47" s="27"/>
      <c r="L47" s="27"/>
      <c r="M47" s="27"/>
      <c r="N47" s="27"/>
    </row>
    <row r="48" spans="2:14" x14ac:dyDescent="0.25">
      <c r="B48" s="12" t="s">
        <v>30</v>
      </c>
      <c r="C48" s="32"/>
      <c r="D48" s="28">
        <f>Table82345[[#This Row],[Column2]]*12</f>
        <v>0</v>
      </c>
      <c r="E48" s="28">
        <f>Table82345[[#This Row],[Column3]]</f>
        <v>0</v>
      </c>
      <c r="F48" s="23"/>
      <c r="G48" s="23"/>
      <c r="H48" s="23"/>
      <c r="I48" s="27"/>
      <c r="J48" s="27"/>
      <c r="K48" s="27"/>
      <c r="L48" s="27"/>
      <c r="M48" s="27"/>
      <c r="N48" s="27"/>
    </row>
    <row r="49" spans="2:14" x14ac:dyDescent="0.25">
      <c r="B49" s="12" t="s">
        <v>82</v>
      </c>
      <c r="C49" s="32"/>
      <c r="D49" s="28">
        <f>Table82345[[#This Row],[Column2]]*12</f>
        <v>0</v>
      </c>
      <c r="E49" s="28">
        <f>Table82345[[#This Row],[Column3]]</f>
        <v>0</v>
      </c>
      <c r="F49" s="23"/>
      <c r="G49" s="23"/>
      <c r="H49" s="23"/>
      <c r="I49" s="27"/>
      <c r="J49" s="27"/>
      <c r="K49" s="27"/>
      <c r="L49" s="27"/>
      <c r="M49" s="27"/>
      <c r="N49" s="27"/>
    </row>
    <row r="50" spans="2:14" x14ac:dyDescent="0.25">
      <c r="B50" s="12" t="s">
        <v>31</v>
      </c>
      <c r="C50" s="32"/>
      <c r="D50" s="28">
        <f>Table82345[[#This Row],[Column2]]*12</f>
        <v>0</v>
      </c>
      <c r="E50" s="28">
        <f>Table82345[[#This Row],[Column3]]</f>
        <v>0</v>
      </c>
      <c r="F50" s="23"/>
      <c r="G50" s="23"/>
      <c r="H50" s="23"/>
      <c r="I50" s="27"/>
      <c r="J50" s="27"/>
      <c r="K50" s="27"/>
      <c r="L50" s="27"/>
      <c r="M50" s="27"/>
      <c r="N50" s="27"/>
    </row>
    <row r="51" spans="2:14" x14ac:dyDescent="0.25">
      <c r="B51" s="12" t="s">
        <v>80</v>
      </c>
      <c r="C51" s="32"/>
      <c r="D51" s="28">
        <f>Table82345[[#This Row],[Column2]]*12</f>
        <v>0</v>
      </c>
      <c r="E51" s="28">
        <f>Table82345[[#This Row],[Column3]]</f>
        <v>0</v>
      </c>
      <c r="F51" s="23"/>
      <c r="G51" s="23"/>
      <c r="H51" s="23"/>
      <c r="I51" s="27"/>
      <c r="J51" s="27"/>
      <c r="K51" s="27"/>
      <c r="L51" s="27"/>
      <c r="M51" s="27"/>
      <c r="N51" s="27"/>
    </row>
    <row r="52" spans="2:14" ht="16.5" thickBot="1" x14ac:dyDescent="0.3">
      <c r="B52" s="6" t="s">
        <v>33</v>
      </c>
      <c r="C52" s="5"/>
      <c r="D52" s="30"/>
      <c r="E52" s="29">
        <f>SUM(Table82345[[#All],[Column4]])</f>
        <v>0</v>
      </c>
    </row>
    <row r="53" spans="2:14" ht="16.5" thickTop="1" x14ac:dyDescent="0.25">
      <c r="B53" s="7" t="s">
        <v>32</v>
      </c>
      <c r="C53" s="72"/>
      <c r="D53" s="73"/>
      <c r="E53" s="74"/>
    </row>
    <row r="54" spans="2:14" x14ac:dyDescent="0.25">
      <c r="B54" s="12" t="s">
        <v>87</v>
      </c>
      <c r="C54" s="28">
        <f>Table92437[[#This Row],[Column3]]/12</f>
        <v>0</v>
      </c>
      <c r="D54" s="32"/>
      <c r="E54" s="4">
        <f>Table92437[[#This Row],[Column3]]</f>
        <v>0</v>
      </c>
    </row>
    <row r="55" spans="2:14" x14ac:dyDescent="0.25">
      <c r="B55" s="12" t="s">
        <v>88</v>
      </c>
      <c r="C55" s="28">
        <f>Table92437[[#This Row],[Column3]]/12</f>
        <v>0</v>
      </c>
      <c r="D55" s="32">
        <v>0</v>
      </c>
      <c r="E55" s="4">
        <f>Table92437[[#This Row],[Column3]]</f>
        <v>0</v>
      </c>
    </row>
    <row r="56" spans="2:14" x14ac:dyDescent="0.25">
      <c r="B56" s="12" t="s">
        <v>34</v>
      </c>
      <c r="C56" s="28">
        <f>Table92437[[#This Row],[Column3]]/12</f>
        <v>0</v>
      </c>
      <c r="D56" s="32">
        <v>0</v>
      </c>
      <c r="E56" s="4">
        <f>Table92437[[#This Row],[Column3]]</f>
        <v>0</v>
      </c>
    </row>
    <row r="57" spans="2:14" x14ac:dyDescent="0.25">
      <c r="B57" s="12" t="s">
        <v>99</v>
      </c>
      <c r="C57" s="28">
        <f>Table92437[[#This Row],[Column3]]/12</f>
        <v>0</v>
      </c>
      <c r="D57" s="32">
        <v>0</v>
      </c>
      <c r="E57" s="15">
        <f>Table92437[[#This Row],[Column3]]</f>
        <v>0</v>
      </c>
    </row>
    <row r="58" spans="2:14" x14ac:dyDescent="0.25">
      <c r="B58" s="12" t="s">
        <v>89</v>
      </c>
      <c r="C58" s="28">
        <f>Table92437[[#This Row],[Column3]]/12</f>
        <v>0</v>
      </c>
      <c r="D58" s="32">
        <v>0</v>
      </c>
      <c r="E58" s="15">
        <f>Table92437[[#This Row],[Column3]]</f>
        <v>0</v>
      </c>
    </row>
    <row r="59" spans="2:14" ht="16.5" thickBot="1" x14ac:dyDescent="0.3">
      <c r="B59" s="6" t="s">
        <v>10</v>
      </c>
      <c r="C59" s="5"/>
      <c r="D59" s="5"/>
      <c r="E59" s="29">
        <f>SUBTOTAL(109,Table92437[[#All],[Column4]])</f>
        <v>0</v>
      </c>
    </row>
    <row r="60" spans="2:14" ht="16.5" thickTop="1" x14ac:dyDescent="0.25">
      <c r="B60" s="7" t="s">
        <v>70</v>
      </c>
      <c r="C60" s="75"/>
      <c r="D60" s="76"/>
      <c r="E60" s="77"/>
    </row>
    <row r="61" spans="2:14" x14ac:dyDescent="0.25">
      <c r="B61" s="12" t="s">
        <v>90</v>
      </c>
      <c r="C61" s="32"/>
      <c r="D61" s="28">
        <f>Table102538[[#This Row],[Column2]]*12</f>
        <v>0</v>
      </c>
      <c r="E61" s="28">
        <f>Table102538[[#This Row],[Column3]]</f>
        <v>0</v>
      </c>
      <c r="F61" s="4"/>
    </row>
    <row r="62" spans="2:14" x14ac:dyDescent="0.25">
      <c r="B62" s="12" t="s">
        <v>91</v>
      </c>
      <c r="C62" s="32"/>
      <c r="D62" s="28">
        <f>Table102538[[#This Row],[Column2]]*12</f>
        <v>0</v>
      </c>
      <c r="E62" s="28">
        <f>Table102538[[#This Row],[Column3]]</f>
        <v>0</v>
      </c>
      <c r="F62" s="4"/>
    </row>
    <row r="63" spans="2:14" x14ac:dyDescent="0.25">
      <c r="B63" s="16" t="s">
        <v>92</v>
      </c>
      <c r="C63" s="32"/>
      <c r="D63" s="28">
        <f>Table102538[[#This Row],[Column2]]*12</f>
        <v>0</v>
      </c>
      <c r="E63" s="35">
        <f>Table102538[[#This Row],[Column3]]</f>
        <v>0</v>
      </c>
      <c r="F63" s="15"/>
    </row>
    <row r="64" spans="2:14" ht="15.75" x14ac:dyDescent="0.25">
      <c r="B64" s="12" t="s">
        <v>41</v>
      </c>
      <c r="C64" s="33">
        <v>0</v>
      </c>
      <c r="D64" s="34"/>
      <c r="E64" s="36"/>
      <c r="F64" s="9"/>
    </row>
    <row r="65" spans="2:14" x14ac:dyDescent="0.25">
      <c r="B65" s="12" t="s">
        <v>35</v>
      </c>
      <c r="C65" s="32"/>
      <c r="D65" s="28">
        <f>Table102538[[#This Row],[Column2]]*12</f>
        <v>0</v>
      </c>
      <c r="E65" s="28"/>
      <c r="F65" s="26" t="s">
        <v>104</v>
      </c>
      <c r="G65" s="27"/>
      <c r="H65" s="27"/>
      <c r="I65" s="27"/>
      <c r="J65" s="27"/>
      <c r="K65" s="27"/>
      <c r="L65" s="27"/>
      <c r="M65" s="27"/>
      <c r="N65" s="27"/>
    </row>
    <row r="66" spans="2:14" x14ac:dyDescent="0.25">
      <c r="B66" s="17"/>
      <c r="C66" s="28"/>
      <c r="D66" s="28"/>
      <c r="E66" s="51" t="s">
        <v>73</v>
      </c>
      <c r="F66" s="41"/>
      <c r="G66" s="27"/>
      <c r="H66" s="27"/>
      <c r="I66" s="27"/>
      <c r="J66" s="27"/>
      <c r="K66" s="27"/>
      <c r="L66" s="27"/>
      <c r="M66" s="27"/>
      <c r="N66" s="27"/>
    </row>
    <row r="67" spans="2:14" x14ac:dyDescent="0.25">
      <c r="B67" s="12" t="s">
        <v>36</v>
      </c>
      <c r="C67" s="32"/>
      <c r="D67" s="28">
        <f>Table102538[[#This Row],[Column2]]*12</f>
        <v>0</v>
      </c>
      <c r="E67" s="51"/>
      <c r="F67" s="50"/>
      <c r="G67" s="27"/>
      <c r="H67" s="27"/>
      <c r="I67" s="27"/>
      <c r="J67" s="27"/>
      <c r="K67" s="27"/>
      <c r="L67" s="27"/>
      <c r="M67" s="27"/>
      <c r="N67" s="27"/>
    </row>
    <row r="68" spans="2:14" x14ac:dyDescent="0.25">
      <c r="B68" s="17"/>
      <c r="C68" s="28"/>
      <c r="D68" s="28"/>
      <c r="E68" s="52" t="s">
        <v>74</v>
      </c>
      <c r="F68" s="41"/>
      <c r="G68" s="27"/>
      <c r="H68" s="27"/>
      <c r="I68" s="27"/>
      <c r="J68" s="27"/>
      <c r="K68" s="27"/>
      <c r="L68" s="27"/>
      <c r="M68" s="27"/>
      <c r="N68" s="27"/>
    </row>
    <row r="69" spans="2:14" x14ac:dyDescent="0.25">
      <c r="B69" s="12" t="s">
        <v>37</v>
      </c>
      <c r="C69" s="32"/>
      <c r="D69" s="28">
        <f>Table102538[[#This Row],[Column2]]*12</f>
        <v>0</v>
      </c>
      <c r="E69" s="51"/>
      <c r="F69" s="50"/>
      <c r="G69" s="27"/>
      <c r="H69" s="27"/>
      <c r="I69" s="27"/>
      <c r="J69" s="27"/>
      <c r="K69" s="27"/>
      <c r="L69" s="27"/>
      <c r="M69" s="27"/>
      <c r="N69" s="27"/>
    </row>
    <row r="70" spans="2:14" x14ac:dyDescent="0.25">
      <c r="B70" s="17"/>
      <c r="C70" s="28"/>
      <c r="D70" s="28"/>
      <c r="E70" s="52" t="s">
        <v>75</v>
      </c>
      <c r="F70" s="41"/>
      <c r="G70" s="27"/>
      <c r="H70" s="27"/>
      <c r="I70" s="27"/>
      <c r="J70" s="27"/>
      <c r="K70" s="27"/>
      <c r="L70" s="27"/>
      <c r="M70" s="27"/>
      <c r="N70" s="27"/>
    </row>
    <row r="71" spans="2:14" x14ac:dyDescent="0.25">
      <c r="B71" s="12" t="s">
        <v>38</v>
      </c>
      <c r="C71" s="32"/>
      <c r="D71" s="28">
        <f>Table102538[[#This Row],[Column2]]*12</f>
        <v>0</v>
      </c>
      <c r="E71" s="51"/>
      <c r="F71" s="50"/>
    </row>
    <row r="72" spans="2:14" x14ac:dyDescent="0.25">
      <c r="B72" s="17"/>
      <c r="C72" s="28"/>
      <c r="D72" s="28"/>
      <c r="E72" s="52" t="s">
        <v>76</v>
      </c>
      <c r="F72" s="41"/>
    </row>
    <row r="73" spans="2:14" x14ac:dyDescent="0.25">
      <c r="B73" s="12" t="s">
        <v>39</v>
      </c>
      <c r="C73" s="32"/>
      <c r="D73" s="28">
        <f>Table102538[[#This Row],[Column2]]*12</f>
        <v>0</v>
      </c>
      <c r="E73" s="51"/>
      <c r="F73" s="50"/>
    </row>
    <row r="74" spans="2:14" x14ac:dyDescent="0.25">
      <c r="B74" s="17"/>
      <c r="C74" s="28"/>
      <c r="D74" s="28"/>
      <c r="E74" s="52" t="s">
        <v>77</v>
      </c>
      <c r="F74" s="41"/>
    </row>
    <row r="75" spans="2:14" x14ac:dyDescent="0.25">
      <c r="B75" s="12" t="s">
        <v>40</v>
      </c>
      <c r="C75" s="32"/>
      <c r="D75" s="28">
        <f>Table102538[[#This Row],[Column2]]*12</f>
        <v>0</v>
      </c>
      <c r="E75" s="51"/>
      <c r="F75" s="50"/>
    </row>
    <row r="76" spans="2:14" x14ac:dyDescent="0.25">
      <c r="B76" s="17"/>
      <c r="C76" s="32"/>
      <c r="D76" s="28"/>
      <c r="E76" s="52" t="s">
        <v>78</v>
      </c>
      <c r="F76" s="41"/>
    </row>
    <row r="77" spans="2:14" ht="15.75" thickBot="1" x14ac:dyDescent="0.3">
      <c r="B77" s="1" t="s">
        <v>93</v>
      </c>
      <c r="C77" s="1"/>
      <c r="D77" s="37">
        <f>D75+D73+D71+D69+D67+D65</f>
        <v>0</v>
      </c>
      <c r="E77" s="38"/>
    </row>
    <row r="78" spans="2:14" ht="17.25" thickTop="1" thickBot="1" x14ac:dyDescent="0.3">
      <c r="B78" s="2" t="s">
        <v>79</v>
      </c>
      <c r="C78" s="10"/>
      <c r="D78" s="39"/>
      <c r="E78" s="40"/>
      <c r="F78" s="40">
        <f>SUM(F65:F77)</f>
        <v>0</v>
      </c>
    </row>
    <row r="79" spans="2:14" ht="17.25" thickTop="1" thickBot="1" x14ac:dyDescent="0.3">
      <c r="B79" s="2" t="s">
        <v>71</v>
      </c>
      <c r="C79" s="10"/>
      <c r="D79" s="39"/>
      <c r="E79" s="40">
        <f>E63+E62+E61+D77</f>
        <v>0</v>
      </c>
    </row>
    <row r="80" spans="2:14" ht="18" customHeight="1" thickTop="1" x14ac:dyDescent="0.25">
      <c r="B80" s="7" t="s">
        <v>44</v>
      </c>
      <c r="C80" s="55"/>
      <c r="D80" s="55"/>
      <c r="E80" s="55"/>
    </row>
    <row r="81" spans="2:5" x14ac:dyDescent="0.25">
      <c r="B81" s="12" t="s">
        <v>45</v>
      </c>
      <c r="C81" s="32"/>
      <c r="D81" s="28">
        <f>Table112639[[#This Row],[Column2]]*12</f>
        <v>0</v>
      </c>
      <c r="E81" s="28">
        <f>Table112639[[#This Row],[Column3]]</f>
        <v>0</v>
      </c>
    </row>
    <row r="82" spans="2:5" x14ac:dyDescent="0.25">
      <c r="B82" s="12" t="s">
        <v>46</v>
      </c>
      <c r="C82" s="32"/>
      <c r="D82" s="28">
        <f>Table112639[[#This Row],[Column2]]*12</f>
        <v>0</v>
      </c>
      <c r="E82" s="28">
        <f>Table112639[[#This Row],[Column3]]</f>
        <v>0</v>
      </c>
    </row>
    <row r="83" spans="2:5" x14ac:dyDescent="0.25">
      <c r="B83" s="12" t="s">
        <v>47</v>
      </c>
      <c r="C83" s="32"/>
      <c r="D83" s="28">
        <f>Table112639[[#This Row],[Column2]]*12</f>
        <v>0</v>
      </c>
      <c r="E83" s="28">
        <f>Table112639[[#This Row],[Column3]]</f>
        <v>0</v>
      </c>
    </row>
    <row r="84" spans="2:5" x14ac:dyDescent="0.25">
      <c r="B84" s="12" t="s">
        <v>48</v>
      </c>
      <c r="C84" s="32"/>
      <c r="D84" s="28">
        <f>Table112639[[#This Row],[Column2]]*12</f>
        <v>0</v>
      </c>
      <c r="E84" s="28">
        <f>Table112639[[#This Row],[Column3]]</f>
        <v>0</v>
      </c>
    </row>
    <row r="85" spans="2:5" x14ac:dyDescent="0.25">
      <c r="B85" s="12" t="s">
        <v>49</v>
      </c>
      <c r="C85" s="32"/>
      <c r="D85" s="28">
        <f>Table112639[[#This Row],[Column2]]*12</f>
        <v>0</v>
      </c>
      <c r="E85" s="28">
        <f>Table112639[[#This Row],[Column3]]</f>
        <v>0</v>
      </c>
    </row>
    <row r="86" spans="2:5" x14ac:dyDescent="0.25">
      <c r="B86" s="12" t="s">
        <v>50</v>
      </c>
      <c r="C86" s="32"/>
      <c r="D86" s="28">
        <f>Table112639[[#This Row],[Column2]]*12</f>
        <v>0</v>
      </c>
      <c r="E86" s="28">
        <f>Table112639[[#This Row],[Column3]]</f>
        <v>0</v>
      </c>
    </row>
    <row r="87" spans="2:5" x14ac:dyDescent="0.25">
      <c r="B87" s="12" t="s">
        <v>51</v>
      </c>
      <c r="C87" s="32"/>
      <c r="D87" s="28">
        <f>Table112639[[#This Row],[Column2]]*12</f>
        <v>0</v>
      </c>
      <c r="E87" s="28">
        <f>Table112639[[#This Row],[Column3]]</f>
        <v>0</v>
      </c>
    </row>
    <row r="88" spans="2:5" x14ac:dyDescent="0.25">
      <c r="B88" s="12" t="s">
        <v>52</v>
      </c>
      <c r="C88" s="32"/>
      <c r="D88" s="28">
        <f>Table112639[[#This Row],[Column2]]*12</f>
        <v>0</v>
      </c>
      <c r="E88" s="28">
        <f>Table112639[[#This Row],[Column3]]</f>
        <v>0</v>
      </c>
    </row>
    <row r="89" spans="2:5" ht="16.5" thickBot="1" x14ac:dyDescent="0.3">
      <c r="B89" s="6" t="s">
        <v>10</v>
      </c>
      <c r="C89" s="3"/>
      <c r="D89" s="42"/>
      <c r="E89" s="29">
        <f>SUM(Table112639[[#All],[Column4]])</f>
        <v>0</v>
      </c>
    </row>
    <row r="90" spans="2:5" ht="16.5" thickTop="1" x14ac:dyDescent="0.25">
      <c r="B90" s="7" t="s">
        <v>53</v>
      </c>
      <c r="C90" s="55"/>
      <c r="D90" s="55"/>
      <c r="E90" s="55"/>
    </row>
    <row r="91" spans="2:5" x14ac:dyDescent="0.25">
      <c r="B91" s="22" t="s">
        <v>54</v>
      </c>
      <c r="C91" s="28">
        <f>Table122740[[#This Row],[Column3]]/12</f>
        <v>0</v>
      </c>
      <c r="D91" s="32"/>
      <c r="E91" s="28">
        <f>Table122740[[#This Row],[Column3]]</f>
        <v>0</v>
      </c>
    </row>
    <row r="92" spans="2:5" x14ac:dyDescent="0.25">
      <c r="B92" s="22" t="s">
        <v>55</v>
      </c>
      <c r="C92" s="28">
        <f>Table122740[[#This Row],[Column3]]/12</f>
        <v>0</v>
      </c>
      <c r="D92" s="32"/>
      <c r="E92" s="28">
        <f>Table122740[[#This Row],[Column3]]</f>
        <v>0</v>
      </c>
    </row>
    <row r="93" spans="2:5" x14ac:dyDescent="0.25">
      <c r="B93" s="22" t="s">
        <v>56</v>
      </c>
      <c r="C93" s="28">
        <f>Table122740[[#This Row],[Column3]]/12</f>
        <v>0</v>
      </c>
      <c r="D93" s="32"/>
      <c r="E93" s="28">
        <f>Table122740[[#This Row],[Column3]]</f>
        <v>0</v>
      </c>
    </row>
    <row r="94" spans="2:5" x14ac:dyDescent="0.25">
      <c r="B94" s="22" t="s">
        <v>57</v>
      </c>
      <c r="C94" s="28">
        <f>Table122740[[#This Row],[Column3]]/12</f>
        <v>0</v>
      </c>
      <c r="D94" s="32"/>
      <c r="E94" s="28">
        <f>Table122740[[#This Row],[Column3]]</f>
        <v>0</v>
      </c>
    </row>
    <row r="95" spans="2:5" ht="16.5" thickBot="1" x14ac:dyDescent="0.3">
      <c r="B95" s="6" t="s">
        <v>10</v>
      </c>
      <c r="C95" s="11"/>
      <c r="D95" s="11"/>
      <c r="E95" s="43">
        <f>SUBTOTAL(109,Table122740[[#All],[Column4]])</f>
        <v>0</v>
      </c>
    </row>
    <row r="96" spans="2:5" ht="16.5" thickTop="1" x14ac:dyDescent="0.25">
      <c r="B96" s="7" t="s">
        <v>58</v>
      </c>
      <c r="C96" s="56"/>
      <c r="D96" s="57"/>
      <c r="E96" s="58"/>
    </row>
    <row r="97" spans="2:5" x14ac:dyDescent="0.25">
      <c r="B97" s="12" t="s">
        <v>94</v>
      </c>
      <c r="C97" s="28">
        <f>Table132841[[#This Row],[Column3]]/12</f>
        <v>0</v>
      </c>
      <c r="D97" s="32"/>
      <c r="E97" s="28">
        <f>Table132841[[#This Row],[Column3]]</f>
        <v>0</v>
      </c>
    </row>
    <row r="98" spans="2:5" x14ac:dyDescent="0.25">
      <c r="B98" s="12" t="s">
        <v>98</v>
      </c>
      <c r="C98" s="28">
        <f>Table132841[[#This Row],[Column3]]/12</f>
        <v>0</v>
      </c>
      <c r="D98" s="32"/>
      <c r="E98" s="28">
        <f>Table132841[[#This Row],[Column3]]</f>
        <v>0</v>
      </c>
    </row>
    <row r="99" spans="2:5" ht="16.5" thickBot="1" x14ac:dyDescent="0.3">
      <c r="B99" s="6" t="s">
        <v>10</v>
      </c>
      <c r="C99" s="11"/>
      <c r="D99" s="11"/>
      <c r="E99" s="43">
        <f>SUBTOTAL(109,Table132841[[#All],[Column4]])</f>
        <v>0</v>
      </c>
    </row>
    <row r="100" spans="2:5" ht="16.5" thickTop="1" x14ac:dyDescent="0.25">
      <c r="B100" s="7" t="s">
        <v>59</v>
      </c>
      <c r="C100" s="55"/>
      <c r="D100" s="55"/>
      <c r="E100" s="55"/>
    </row>
    <row r="101" spans="2:5" x14ac:dyDescent="0.25">
      <c r="B101" s="12" t="s">
        <v>60</v>
      </c>
      <c r="C101" s="28">
        <f>Table142942[[#This Row],[Column3]]/12</f>
        <v>0</v>
      </c>
      <c r="D101" s="32">
        <v>0</v>
      </c>
      <c r="E101" s="28">
        <f>Table142942[[#This Row],[Column3]]</f>
        <v>0</v>
      </c>
    </row>
    <row r="102" spans="2:5" x14ac:dyDescent="0.25">
      <c r="C102" s="28">
        <f>Table142942[[#This Row],[Column3]]/12</f>
        <v>0</v>
      </c>
      <c r="D102" s="32">
        <v>0</v>
      </c>
      <c r="E102" s="28">
        <f>Table142942[[#This Row],[Column3]]</f>
        <v>0</v>
      </c>
    </row>
    <row r="103" spans="2:5" x14ac:dyDescent="0.25">
      <c r="C103" s="28">
        <f>Table142942[[#This Row],[Column3]]/12</f>
        <v>0</v>
      </c>
      <c r="D103" s="32">
        <v>0</v>
      </c>
      <c r="E103" s="28">
        <f>Table142942[[#This Row],[Column3]]</f>
        <v>0</v>
      </c>
    </row>
    <row r="104" spans="2:5" x14ac:dyDescent="0.25">
      <c r="C104" s="28">
        <f>Table142942[[#This Row],[Column3]]/12</f>
        <v>0</v>
      </c>
      <c r="D104" s="32">
        <v>0</v>
      </c>
      <c r="E104" s="28">
        <f>Table142942[[#This Row],[Column3]]</f>
        <v>0</v>
      </c>
    </row>
    <row r="105" spans="2:5" x14ac:dyDescent="0.25">
      <c r="C105" s="28">
        <f>Table142942[[#This Row],[Column3]]/12</f>
        <v>0</v>
      </c>
      <c r="D105" s="32">
        <v>0</v>
      </c>
      <c r="E105" s="28">
        <f>Table142942[[#This Row],[Column3]]</f>
        <v>0</v>
      </c>
    </row>
    <row r="106" spans="2:5" ht="16.5" thickBot="1" x14ac:dyDescent="0.3">
      <c r="B106" s="6" t="s">
        <v>10</v>
      </c>
      <c r="C106" s="11"/>
      <c r="D106" s="11"/>
      <c r="E106" s="43">
        <f>SUBTOTAL(109,Table142942[[#All],[Column4]])</f>
        <v>0</v>
      </c>
    </row>
    <row r="107" spans="2:5" ht="16.5" thickTop="1" x14ac:dyDescent="0.25">
      <c r="B107" s="7" t="s">
        <v>61</v>
      </c>
      <c r="C107" s="56"/>
      <c r="D107" s="57"/>
      <c r="E107" s="58"/>
    </row>
    <row r="108" spans="2:5" x14ac:dyDescent="0.25">
      <c r="B108" s="12" t="s">
        <v>62</v>
      </c>
      <c r="C108" s="28">
        <f>Table153043[[#This Row],[Column3]]/12</f>
        <v>0</v>
      </c>
      <c r="D108" s="32"/>
      <c r="E108" s="28">
        <f>Table153043[[#This Row],[Column3]]</f>
        <v>0</v>
      </c>
    </row>
    <row r="109" spans="2:5" x14ac:dyDescent="0.25">
      <c r="B109" s="12" t="s">
        <v>63</v>
      </c>
      <c r="C109" s="28">
        <f>Table153043[[#This Row],[Column3]]/12</f>
        <v>0</v>
      </c>
      <c r="D109" s="32">
        <v>0</v>
      </c>
      <c r="E109" s="28">
        <f>Table153043[[#This Row],[Column3]]</f>
        <v>0</v>
      </c>
    </row>
    <row r="110" spans="2:5" x14ac:dyDescent="0.25">
      <c r="B110" s="12" t="s">
        <v>63</v>
      </c>
      <c r="C110" s="28">
        <f>Table153043[[#This Row],[Column3]]/12</f>
        <v>0</v>
      </c>
      <c r="D110" s="32">
        <v>0</v>
      </c>
      <c r="E110" s="28">
        <f>Table153043[[#This Row],[Column3]]</f>
        <v>0</v>
      </c>
    </row>
    <row r="111" spans="2:5" x14ac:dyDescent="0.25">
      <c r="B111" s="12" t="s">
        <v>63</v>
      </c>
      <c r="C111" s="28">
        <f>Table153043[[#This Row],[Column3]]/12</f>
        <v>0</v>
      </c>
      <c r="D111" s="32">
        <v>0</v>
      </c>
      <c r="E111" s="28">
        <f>Table153043[[#This Row],[Column3]]</f>
        <v>0</v>
      </c>
    </row>
    <row r="112" spans="2:5" ht="16.5" thickBot="1" x14ac:dyDescent="0.3">
      <c r="B112" s="6" t="s">
        <v>64</v>
      </c>
      <c r="C112" s="11"/>
      <c r="D112" s="11"/>
      <c r="E112" s="43">
        <f>SUBTOTAL(109,Table153043[[#All],[Column4]])</f>
        <v>0</v>
      </c>
    </row>
    <row r="113" spans="1:14" ht="15.75" thickTop="1" x14ac:dyDescent="0.25"/>
    <row r="114" spans="1:14" ht="19.5" thickBot="1" x14ac:dyDescent="0.35">
      <c r="B114" s="18" t="s">
        <v>5</v>
      </c>
      <c r="C114" s="1"/>
      <c r="D114" s="1"/>
      <c r="E114" s="44">
        <f>E16</f>
        <v>0</v>
      </c>
    </row>
    <row r="115" spans="1:14" ht="20.25" thickTop="1" thickBot="1" x14ac:dyDescent="0.35">
      <c r="B115" s="18" t="s">
        <v>65</v>
      </c>
      <c r="C115" s="1"/>
      <c r="D115" s="1"/>
      <c r="E115" s="45">
        <f>E112+E106+E99+E95+E89+E79+E59+E52+E43+E40+E29+E22</f>
        <v>0</v>
      </c>
    </row>
    <row r="116" spans="1:14" ht="20.25" thickTop="1" thickBot="1" x14ac:dyDescent="0.35">
      <c r="B116" s="18" t="s">
        <v>66</v>
      </c>
      <c r="C116" s="1"/>
      <c r="D116" s="1"/>
      <c r="E116" s="46">
        <f>E114-E115</f>
        <v>0</v>
      </c>
    </row>
    <row r="117" spans="1:14" ht="15.75" thickTop="1" x14ac:dyDescent="0.25"/>
    <row r="119" spans="1:14" x14ac:dyDescent="0.25">
      <c r="G119" s="27"/>
      <c r="H119" s="27"/>
      <c r="I119" s="27"/>
      <c r="J119" s="27"/>
      <c r="K119" s="27"/>
      <c r="L119" s="27"/>
      <c r="M119" s="27"/>
      <c r="N119" s="27"/>
    </row>
    <row r="120" spans="1:14" ht="23.25" x14ac:dyDescent="0.25">
      <c r="B120" s="70" t="s">
        <v>95</v>
      </c>
      <c r="C120" s="71"/>
      <c r="D120" s="71"/>
      <c r="E120" s="71"/>
      <c r="G120" s="27"/>
      <c r="H120" s="27"/>
      <c r="I120" s="27"/>
      <c r="J120" s="27"/>
      <c r="K120" s="27"/>
      <c r="L120" s="27"/>
      <c r="M120" s="27"/>
      <c r="N120" s="27"/>
    </row>
    <row r="121" spans="1:14" x14ac:dyDescent="0.25">
      <c r="A121" s="24"/>
      <c r="B121" s="25" t="s">
        <v>96</v>
      </c>
      <c r="C121" s="25"/>
      <c r="D121" s="25"/>
      <c r="E121" s="48"/>
      <c r="G121" s="27"/>
      <c r="H121" s="27"/>
      <c r="I121" s="27"/>
      <c r="J121" s="27"/>
      <c r="K121" s="27"/>
      <c r="L121" s="27"/>
      <c r="M121" s="27"/>
      <c r="N121" s="27"/>
    </row>
    <row r="122" spans="1:14" x14ac:dyDescent="0.25">
      <c r="A122" s="24"/>
      <c r="B122" s="24" t="s">
        <v>97</v>
      </c>
      <c r="C122" s="24"/>
      <c r="D122" s="24"/>
      <c r="E122" s="49"/>
      <c r="G122" s="27"/>
      <c r="H122" s="27"/>
      <c r="I122" s="27"/>
      <c r="J122" s="27"/>
      <c r="K122" s="27"/>
      <c r="L122" s="27"/>
      <c r="M122" s="27"/>
      <c r="N122" s="27"/>
    </row>
    <row r="123" spans="1:14" ht="15.75" thickBot="1" x14ac:dyDescent="0.3">
      <c r="A123" s="24"/>
      <c r="B123" s="24" t="s">
        <v>112</v>
      </c>
      <c r="C123" s="24"/>
      <c r="D123" s="24"/>
      <c r="E123" s="49"/>
      <c r="G123" s="27"/>
      <c r="H123" s="27"/>
      <c r="I123" s="27"/>
      <c r="J123" s="27"/>
      <c r="K123" s="27"/>
      <c r="L123" s="27"/>
      <c r="M123" s="27"/>
      <c r="N123" s="27"/>
    </row>
    <row r="124" spans="1:14" ht="16.5" thickTop="1" thickBot="1" x14ac:dyDescent="0.3">
      <c r="B124" s="66" t="s">
        <v>72</v>
      </c>
      <c r="C124" s="66"/>
      <c r="D124" s="1"/>
      <c r="E124" s="39">
        <f>E121+E122+E123</f>
        <v>0</v>
      </c>
      <c r="G124" s="27"/>
      <c r="H124" s="27"/>
      <c r="I124" s="27"/>
      <c r="J124" s="27"/>
      <c r="K124" s="27"/>
      <c r="L124" s="27"/>
      <c r="M124" s="27"/>
      <c r="N124" s="27"/>
    </row>
    <row r="125" spans="1:14" ht="15.75" thickTop="1" x14ac:dyDescent="0.25">
      <c r="E125" s="34"/>
      <c r="G125" s="27"/>
      <c r="H125" s="27"/>
      <c r="I125" s="27"/>
      <c r="J125" s="27"/>
      <c r="K125" s="27"/>
      <c r="L125" s="27"/>
      <c r="M125" s="27"/>
      <c r="N125" s="27"/>
    </row>
    <row r="126" spans="1:14" x14ac:dyDescent="0.25">
      <c r="E126" s="34"/>
      <c r="G126" s="27"/>
      <c r="H126" s="27"/>
      <c r="I126" s="27"/>
      <c r="J126" s="27"/>
      <c r="K126" s="27"/>
      <c r="L126" s="27"/>
      <c r="M126" s="27"/>
      <c r="N126" s="27"/>
    </row>
    <row r="127" spans="1:14" ht="15.75" thickBot="1" x14ac:dyDescent="0.3">
      <c r="C127" s="64" t="s">
        <v>103</v>
      </c>
      <c r="D127" s="65"/>
      <c r="E127" s="47">
        <f>PMT(0.068/12,120,E124,0,0)</f>
        <v>0</v>
      </c>
      <c r="G127" s="27"/>
      <c r="H127" s="27"/>
      <c r="I127" s="27"/>
      <c r="J127" s="27"/>
      <c r="K127" s="27"/>
      <c r="L127" s="27"/>
      <c r="M127" s="27"/>
      <c r="N127" s="27"/>
    </row>
    <row r="128" spans="1:14" ht="15.75" thickTop="1" x14ac:dyDescent="0.25">
      <c r="G128" s="27"/>
      <c r="H128" s="27"/>
      <c r="I128" s="27"/>
      <c r="J128" s="27"/>
      <c r="K128" s="27"/>
      <c r="L128" s="27"/>
      <c r="M128" s="27"/>
      <c r="N128" s="27"/>
    </row>
  </sheetData>
  <mergeCells count="18">
    <mergeCell ref="C96:E96"/>
    <mergeCell ref="C100:E100"/>
    <mergeCell ref="C107:E107"/>
    <mergeCell ref="B120:E120"/>
    <mergeCell ref="B124:C124"/>
    <mergeCell ref="C127:D127"/>
    <mergeCell ref="C41:E41"/>
    <mergeCell ref="C44:E44"/>
    <mergeCell ref="C53:E53"/>
    <mergeCell ref="C60:E60"/>
    <mergeCell ref="C80:E80"/>
    <mergeCell ref="C90:E90"/>
    <mergeCell ref="C1:E1"/>
    <mergeCell ref="B3:E3"/>
    <mergeCell ref="B18:E18"/>
    <mergeCell ref="C19:E19"/>
    <mergeCell ref="C23:E23"/>
    <mergeCell ref="C30:E30"/>
  </mergeCells>
  <pageMargins left="0.7" right="0.7" top="0.75" bottom="0.75" header="0.3" footer="0.3"/>
  <pageSetup orientation="landscape" horizontalDpi="200" verticalDpi="200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7"/>
  <sheetViews>
    <sheetView workbookViewId="0">
      <pane ySplit="2" topLeftCell="A3" activePane="bottomLeft" state="frozen"/>
      <selection pane="bottomLeft" activeCell="F135" sqref="F135"/>
    </sheetView>
  </sheetViews>
  <sheetFormatPr defaultColWidth="8.85546875" defaultRowHeight="15" x14ac:dyDescent="0.25"/>
  <cols>
    <col min="1" max="1" width="5.140625" customWidth="1"/>
    <col min="2" max="2" width="45.42578125" customWidth="1"/>
    <col min="3" max="3" width="17.28515625" customWidth="1"/>
    <col min="4" max="4" width="16.42578125" customWidth="1"/>
    <col min="5" max="5" width="17.42578125" customWidth="1"/>
    <col min="6" max="6" width="14.7109375" customWidth="1"/>
  </cols>
  <sheetData>
    <row r="1" spans="2:5" ht="18.95" x14ac:dyDescent="0.25">
      <c r="B1" s="21" t="s">
        <v>68</v>
      </c>
      <c r="C1" s="59" t="s">
        <v>113</v>
      </c>
      <c r="D1" s="59"/>
      <c r="E1" s="59"/>
    </row>
    <row r="2" spans="2:5" ht="32.25" customHeight="1" x14ac:dyDescent="0.25">
      <c r="B2" s="54" t="s">
        <v>111</v>
      </c>
      <c r="C2" s="19" t="s">
        <v>42</v>
      </c>
      <c r="D2" s="19" t="s">
        <v>43</v>
      </c>
      <c r="E2" s="14" t="s">
        <v>9</v>
      </c>
    </row>
    <row r="3" spans="2:5" ht="24" x14ac:dyDescent="0.3">
      <c r="B3" s="62" t="s">
        <v>0</v>
      </c>
      <c r="C3" s="63"/>
      <c r="D3" s="63"/>
      <c r="E3" s="63"/>
    </row>
    <row r="4" spans="2:5" x14ac:dyDescent="0.2">
      <c r="B4" s="20" t="s">
        <v>1</v>
      </c>
      <c r="C4" s="28">
        <f>Table217[[#This Row],[Column3]]/12</f>
        <v>0</v>
      </c>
      <c r="D4" s="32"/>
      <c r="E4" s="28">
        <f>Table217[[#This Row],[Column3]]</f>
        <v>0</v>
      </c>
    </row>
    <row r="5" spans="2:5" x14ac:dyDescent="0.2">
      <c r="B5" s="20" t="s">
        <v>2</v>
      </c>
      <c r="C5" s="28">
        <f>Table217[[#This Row],[Column3]]/12</f>
        <v>0</v>
      </c>
      <c r="D5" s="32"/>
      <c r="E5" s="28">
        <f>Table217[[#This Row],[Column3]]</f>
        <v>0</v>
      </c>
    </row>
    <row r="6" spans="2:5" x14ac:dyDescent="0.25">
      <c r="B6" s="20" t="s">
        <v>108</v>
      </c>
      <c r="C6" s="28">
        <f>Table217[[#This Row],[Column3]]/12</f>
        <v>0</v>
      </c>
      <c r="D6" s="32"/>
      <c r="E6" s="28">
        <f>Table217[[#This Row],[Column3]]</f>
        <v>0</v>
      </c>
    </row>
    <row r="7" spans="2:5" x14ac:dyDescent="0.25">
      <c r="B7" s="20" t="s">
        <v>109</v>
      </c>
      <c r="C7" s="35">
        <f>Table217[[#This Row],[Column3]]/12</f>
        <v>0</v>
      </c>
      <c r="D7" s="32"/>
      <c r="E7" s="28">
        <f>Table217[[#This Row],[Column3]]</f>
        <v>0</v>
      </c>
    </row>
    <row r="8" spans="2:5" x14ac:dyDescent="0.25">
      <c r="B8" s="20" t="s">
        <v>110</v>
      </c>
      <c r="C8" s="28">
        <f>Table217[[#This Row],[Column3]]/12</f>
        <v>0</v>
      </c>
      <c r="D8" s="32"/>
      <c r="E8" s="28">
        <f>Table217[[#This Row],[Column3]]</f>
        <v>0</v>
      </c>
    </row>
    <row r="9" spans="2:5" x14ac:dyDescent="0.25">
      <c r="B9" s="20" t="s">
        <v>106</v>
      </c>
      <c r="C9" s="35">
        <f>Table217[[#This Row],[Column3]]/12</f>
        <v>0</v>
      </c>
      <c r="D9" s="32"/>
      <c r="E9" s="28">
        <f>Table217[[#This Row],[Column3]]</f>
        <v>0</v>
      </c>
    </row>
    <row r="10" spans="2:5" x14ac:dyDescent="0.25">
      <c r="B10" s="20" t="s">
        <v>83</v>
      </c>
      <c r="C10" s="28">
        <f>Table217[[#This Row],[Column3]]/12</f>
        <v>0</v>
      </c>
      <c r="D10" s="32"/>
      <c r="E10" s="28">
        <f>Table217[[#This Row],[Column3]]</f>
        <v>0</v>
      </c>
    </row>
    <row r="11" spans="2:5" x14ac:dyDescent="0.2">
      <c r="B11" s="20" t="s">
        <v>3</v>
      </c>
      <c r="C11" s="28">
        <f>Table217[[#This Row],[Column3]]/12</f>
        <v>0</v>
      </c>
      <c r="D11" s="32"/>
      <c r="E11" s="28">
        <f>Table217[[#This Row],[Column3]]</f>
        <v>0</v>
      </c>
    </row>
    <row r="12" spans="2:5" x14ac:dyDescent="0.2">
      <c r="B12" s="20" t="s">
        <v>4</v>
      </c>
      <c r="C12" s="28">
        <f>Table217[[#This Row],[Column3]]/12</f>
        <v>0</v>
      </c>
      <c r="D12" s="32"/>
      <c r="E12" s="28">
        <f>Table217[[#This Row],[Column3]]</f>
        <v>0</v>
      </c>
    </row>
    <row r="13" spans="2:5" x14ac:dyDescent="0.2">
      <c r="B13" s="20" t="s">
        <v>69</v>
      </c>
      <c r="C13" s="28">
        <f>Table217[[#This Row],[Column3]]/12</f>
        <v>0</v>
      </c>
      <c r="D13" s="32"/>
      <c r="E13" s="28">
        <f>Table217[[#This Row],[Column3]]</f>
        <v>0</v>
      </c>
    </row>
    <row r="14" spans="2:5" x14ac:dyDescent="0.2">
      <c r="B14" s="20" t="s">
        <v>84</v>
      </c>
      <c r="C14" s="28">
        <f>Table217[[#This Row],[Column3]]/12</f>
        <v>0</v>
      </c>
      <c r="D14" s="32"/>
      <c r="E14" s="28">
        <f>Table217[[#This Row],[Column3]]</f>
        <v>0</v>
      </c>
    </row>
    <row r="15" spans="2:5" x14ac:dyDescent="0.25">
      <c r="B15" s="20" t="s">
        <v>105</v>
      </c>
      <c r="C15" s="28">
        <f>Table217[[#This Row],[Column3]]/12</f>
        <v>0</v>
      </c>
      <c r="D15" s="32"/>
      <c r="E15" s="28">
        <f>Table217[[#This Row],[Column3]]</f>
        <v>0</v>
      </c>
    </row>
    <row r="16" spans="2:5" ht="16.5" thickBot="1" x14ac:dyDescent="0.3">
      <c r="B16" s="13" t="s">
        <v>5</v>
      </c>
      <c r="C16" s="3"/>
      <c r="D16" s="3"/>
      <c r="E16" s="29">
        <f>SUBTOTAL(109,Table217[[#All],[Column4]])</f>
        <v>0</v>
      </c>
    </row>
    <row r="17" spans="2:5" ht="15.95" thickTop="1" x14ac:dyDescent="0.2"/>
    <row r="18" spans="2:5" ht="24" x14ac:dyDescent="0.2">
      <c r="B18" s="60" t="s">
        <v>6</v>
      </c>
      <c r="C18" s="61"/>
      <c r="D18" s="61"/>
      <c r="E18" s="61"/>
    </row>
    <row r="19" spans="2:5" ht="15.75" x14ac:dyDescent="0.25">
      <c r="B19" s="8" t="s">
        <v>15</v>
      </c>
      <c r="C19" s="67"/>
      <c r="D19" s="68"/>
      <c r="E19" s="69"/>
    </row>
    <row r="20" spans="2:5" x14ac:dyDescent="0.25">
      <c r="B20" s="12" t="s">
        <v>7</v>
      </c>
      <c r="C20" s="32"/>
      <c r="D20" s="28">
        <f>Table318[[#This Row],[Column2]]*12</f>
        <v>0</v>
      </c>
      <c r="E20" s="28">
        <f>Table318[[#This Row],[Column3]]</f>
        <v>0</v>
      </c>
    </row>
    <row r="21" spans="2:5" x14ac:dyDescent="0.25">
      <c r="B21" s="12" t="s">
        <v>8</v>
      </c>
      <c r="C21" s="32"/>
      <c r="D21" s="28">
        <f>Table318[[#This Row],[Column2]]*12</f>
        <v>0</v>
      </c>
      <c r="E21" s="28">
        <f>Table318[[#This Row],[Column3]]</f>
        <v>0</v>
      </c>
    </row>
    <row r="22" spans="2:5" ht="16.5" thickBot="1" x14ac:dyDescent="0.3">
      <c r="B22" s="6" t="s">
        <v>10</v>
      </c>
      <c r="C22" s="3"/>
      <c r="D22" s="3"/>
      <c r="E22" s="29">
        <f>SUBTOTAL(109,Table318[[#All],[Column4]])</f>
        <v>0</v>
      </c>
    </row>
    <row r="23" spans="2:5" ht="16.5" thickTop="1" x14ac:dyDescent="0.25">
      <c r="B23" s="7" t="s">
        <v>14</v>
      </c>
      <c r="C23" s="56"/>
      <c r="D23" s="57"/>
      <c r="E23" s="58"/>
    </row>
    <row r="24" spans="2:5" x14ac:dyDescent="0.25">
      <c r="B24" s="12" t="s">
        <v>11</v>
      </c>
      <c r="C24" s="28">
        <f>Table520[[#All],[Column3]]/12</f>
        <v>0</v>
      </c>
      <c r="D24" s="32"/>
      <c r="E24" s="28">
        <f>Table520[[#All],[Column3]]</f>
        <v>0</v>
      </c>
    </row>
    <row r="25" spans="2:5" x14ac:dyDescent="0.25">
      <c r="B25" s="12" t="s">
        <v>12</v>
      </c>
      <c r="C25" s="28">
        <f>Table419[[#This Row],[Column2]]/12</f>
        <v>0</v>
      </c>
      <c r="D25" s="32"/>
      <c r="E25" s="28">
        <f>Table419[[#This Row],[Column2]]</f>
        <v>0</v>
      </c>
    </row>
    <row r="26" spans="2:5" x14ac:dyDescent="0.25">
      <c r="B26" s="12" t="s">
        <v>13</v>
      </c>
      <c r="C26" s="28">
        <f>Table419[[#This Row],[Column2]]/12</f>
        <v>0</v>
      </c>
      <c r="D26" s="32"/>
      <c r="E26" s="28">
        <f>Table419[[#This Row],[Column2]]</f>
        <v>0</v>
      </c>
    </row>
    <row r="27" spans="2:5" x14ac:dyDescent="0.25">
      <c r="B27" s="12" t="s">
        <v>86</v>
      </c>
      <c r="C27" s="28">
        <f>Table419[[#This Row],[Column2]]/12</f>
        <v>0</v>
      </c>
      <c r="D27" s="32"/>
      <c r="E27" s="28">
        <f>Table419[[#This Row],[Column2]]</f>
        <v>0</v>
      </c>
    </row>
    <row r="28" spans="2:5" x14ac:dyDescent="0.25">
      <c r="B28" s="12" t="s">
        <v>85</v>
      </c>
      <c r="C28" s="28">
        <f>Table419[[#This Row],[Column2]]/12</f>
        <v>0</v>
      </c>
      <c r="D28" s="32"/>
      <c r="E28" s="28">
        <f>Table419[[#This Row],[Column2]]</f>
        <v>0</v>
      </c>
    </row>
    <row r="29" spans="2:5" ht="16.5" thickBot="1" x14ac:dyDescent="0.3">
      <c r="B29" s="6" t="s">
        <v>10</v>
      </c>
      <c r="C29" s="3"/>
      <c r="D29" s="3"/>
      <c r="E29" s="29">
        <f>SUM(E24:E28)</f>
        <v>0</v>
      </c>
    </row>
    <row r="30" spans="2:5" ht="16.5" thickTop="1" x14ac:dyDescent="0.25">
      <c r="B30" s="7" t="s">
        <v>16</v>
      </c>
      <c r="C30" s="56"/>
      <c r="D30" s="57"/>
      <c r="E30" s="58"/>
    </row>
    <row r="31" spans="2:5" x14ac:dyDescent="0.25">
      <c r="B31" s="12" t="s">
        <v>17</v>
      </c>
      <c r="C31" s="32"/>
      <c r="D31" s="28">
        <f>Table621[[#This Row],[Column2]]*12</f>
        <v>0</v>
      </c>
      <c r="E31" s="28">
        <f>Table621[[#This Row],[Column3]]</f>
        <v>0</v>
      </c>
    </row>
    <row r="32" spans="2:5" x14ac:dyDescent="0.25">
      <c r="B32" s="12" t="s">
        <v>18</v>
      </c>
      <c r="C32" s="32"/>
      <c r="D32" s="28">
        <f>Table621[[#This Row],[Column2]]*12</f>
        <v>0</v>
      </c>
      <c r="E32" s="28">
        <f>Table621[[#This Row],[Column3]]</f>
        <v>0</v>
      </c>
    </row>
    <row r="33" spans="2:14" x14ac:dyDescent="0.25">
      <c r="B33" s="12" t="s">
        <v>19</v>
      </c>
      <c r="C33" s="32"/>
      <c r="D33" s="28">
        <f>Table621[[#This Row],[Column2]]*12</f>
        <v>0</v>
      </c>
      <c r="E33" s="28">
        <f>Table621[[#This Row],[Column3]]</f>
        <v>0</v>
      </c>
    </row>
    <row r="34" spans="2:14" x14ac:dyDescent="0.25">
      <c r="B34" s="12" t="s">
        <v>20</v>
      </c>
      <c r="C34" s="32"/>
      <c r="D34" s="28">
        <f>Table621[[#This Row],[Column2]]*12</f>
        <v>0</v>
      </c>
      <c r="E34" s="28">
        <f>Table621[[#This Row],[Column3]]</f>
        <v>0</v>
      </c>
    </row>
    <row r="35" spans="2:14" x14ac:dyDescent="0.25">
      <c r="B35" s="12" t="s">
        <v>21</v>
      </c>
      <c r="C35" s="32">
        <v>0</v>
      </c>
      <c r="D35" s="28">
        <f>Table621[[#This Row],[Column2]]*12</f>
        <v>0</v>
      </c>
      <c r="E35" s="28">
        <f>Table621[[#This Row],[Column3]]</f>
        <v>0</v>
      </c>
    </row>
    <row r="36" spans="2:14" x14ac:dyDescent="0.25">
      <c r="B36" s="12" t="s">
        <v>22</v>
      </c>
      <c r="C36" s="32">
        <v>0</v>
      </c>
      <c r="D36" s="28">
        <f>Table621[[#This Row],[Column2]]*12</f>
        <v>0</v>
      </c>
      <c r="E36" s="28">
        <f>Table621[[#This Row],[Column3]]</f>
        <v>0</v>
      </c>
    </row>
    <row r="37" spans="2:14" x14ac:dyDescent="0.25">
      <c r="B37" s="12" t="s">
        <v>23</v>
      </c>
      <c r="C37" s="32">
        <v>0</v>
      </c>
      <c r="D37" s="28">
        <f>Table621[[#This Row],[Column2]]*12</f>
        <v>0</v>
      </c>
      <c r="E37" s="28">
        <f>Table621[[#This Row],[Column3]]</f>
        <v>0</v>
      </c>
    </row>
    <row r="38" spans="2:14" x14ac:dyDescent="0.25">
      <c r="B38" s="12" t="s">
        <v>24</v>
      </c>
      <c r="C38" s="32">
        <v>0</v>
      </c>
      <c r="D38" s="28">
        <f>Table621[[#This Row],[Column2]]*12</f>
        <v>0</v>
      </c>
      <c r="E38" s="28">
        <f>Table621[[#This Row],[Column3]]</f>
        <v>0</v>
      </c>
    </row>
    <row r="39" spans="2:14" x14ac:dyDescent="0.25">
      <c r="B39" s="12" t="s">
        <v>25</v>
      </c>
      <c r="C39" s="32">
        <v>0</v>
      </c>
      <c r="D39" s="28">
        <f>Table621[[#This Row],[Column2]]*12</f>
        <v>0</v>
      </c>
      <c r="E39" s="28">
        <f>Table621[[#This Row],[Column3]]</f>
        <v>0</v>
      </c>
    </row>
    <row r="40" spans="2:14" ht="16.5" thickBot="1" x14ac:dyDescent="0.3">
      <c r="B40" s="6" t="s">
        <v>33</v>
      </c>
      <c r="C40" s="5"/>
      <c r="D40" s="5"/>
      <c r="E40" s="29">
        <f>SUM(Table621[[#All],[Column3]])</f>
        <v>0</v>
      </c>
    </row>
    <row r="41" spans="2:14" ht="16.5" thickTop="1" x14ac:dyDescent="0.25">
      <c r="B41" s="7" t="s">
        <v>67</v>
      </c>
      <c r="C41" s="56"/>
      <c r="D41" s="57"/>
      <c r="E41" s="58"/>
    </row>
    <row r="42" spans="2:14" x14ac:dyDescent="0.25">
      <c r="B42" s="12" t="s">
        <v>81</v>
      </c>
      <c r="C42" s="32"/>
      <c r="D42" s="4">
        <f>Table722[[#All],[Column2]]*12</f>
        <v>0</v>
      </c>
      <c r="E42" s="28">
        <f>Table722[[#All],[Column3]]</f>
        <v>0</v>
      </c>
    </row>
    <row r="43" spans="2:14" ht="16.5" thickBot="1" x14ac:dyDescent="0.3">
      <c r="B43" s="6" t="s">
        <v>33</v>
      </c>
      <c r="C43" s="5"/>
      <c r="D43" s="5"/>
      <c r="E43" s="29">
        <f>SUM(Table722[[#All],[Column3]])</f>
        <v>0</v>
      </c>
    </row>
    <row r="44" spans="2:14" ht="16.5" thickTop="1" x14ac:dyDescent="0.25">
      <c r="B44" s="7" t="s">
        <v>26</v>
      </c>
      <c r="C44" s="56"/>
      <c r="D44" s="57"/>
      <c r="E44" s="58"/>
    </row>
    <row r="45" spans="2:14" x14ac:dyDescent="0.25">
      <c r="B45" s="12" t="s">
        <v>27</v>
      </c>
      <c r="C45" s="32"/>
      <c r="D45" s="28">
        <f>Table823[[#This Row],[Column2]]*12</f>
        <v>0</v>
      </c>
      <c r="E45" s="28">
        <f>Table823[[#This Row],[Column3]]</f>
        <v>0</v>
      </c>
      <c r="I45" s="27"/>
      <c r="J45" s="27"/>
      <c r="K45" s="27"/>
      <c r="L45" s="27"/>
      <c r="M45" s="27"/>
      <c r="N45" s="27"/>
    </row>
    <row r="46" spans="2:14" x14ac:dyDescent="0.25">
      <c r="B46" s="12" t="s">
        <v>28</v>
      </c>
      <c r="C46" s="32"/>
      <c r="D46" s="28">
        <f>Table823[[#This Row],[Column2]]*12</f>
        <v>0</v>
      </c>
      <c r="E46" s="28">
        <f>Table823[[#This Row],[Column3]]</f>
        <v>0</v>
      </c>
      <c r="F46" s="26" t="s">
        <v>100</v>
      </c>
      <c r="G46" s="26" t="s">
        <v>101</v>
      </c>
      <c r="H46" s="26" t="s">
        <v>102</v>
      </c>
      <c r="I46" s="27"/>
      <c r="J46" s="27"/>
      <c r="K46" s="27"/>
      <c r="L46" s="27"/>
      <c r="M46" s="27"/>
      <c r="N46" s="27"/>
    </row>
    <row r="47" spans="2:14" x14ac:dyDescent="0.25">
      <c r="B47" s="12" t="s">
        <v>29</v>
      </c>
      <c r="C47" s="28"/>
      <c r="D47" s="28">
        <f>(Table823[[#This Row],[Column5]]/Table823[[#This Row],[Column6]])*Table823[[#This Row],[Column7]]</f>
        <v>0</v>
      </c>
      <c r="E47" s="28">
        <f>Table823[[#This Row],[Column3]]</f>
        <v>0</v>
      </c>
      <c r="F47" s="31">
        <v>0</v>
      </c>
      <c r="G47" s="31">
        <v>25</v>
      </c>
      <c r="H47" s="53">
        <v>1.6</v>
      </c>
      <c r="I47" s="27"/>
      <c r="J47" s="27"/>
      <c r="K47" s="27"/>
      <c r="L47" s="27"/>
      <c r="M47" s="27"/>
      <c r="N47" s="27"/>
    </row>
    <row r="48" spans="2:14" x14ac:dyDescent="0.25">
      <c r="B48" s="12" t="s">
        <v>30</v>
      </c>
      <c r="C48" s="32"/>
      <c r="D48" s="28">
        <f>Table823[[#This Row],[Column2]]*12</f>
        <v>0</v>
      </c>
      <c r="E48" s="28">
        <f>Table823[[#This Row],[Column3]]</f>
        <v>0</v>
      </c>
      <c r="F48" s="23"/>
      <c r="G48" s="23"/>
      <c r="H48" s="23"/>
      <c r="I48" s="27"/>
      <c r="J48" s="27"/>
      <c r="K48" s="27"/>
      <c r="L48" s="27"/>
      <c r="M48" s="27"/>
      <c r="N48" s="27"/>
    </row>
    <row r="49" spans="2:14" x14ac:dyDescent="0.25">
      <c r="B49" s="12" t="s">
        <v>82</v>
      </c>
      <c r="C49" s="32"/>
      <c r="D49" s="28">
        <f>Table823[[#This Row],[Column2]]*12</f>
        <v>0</v>
      </c>
      <c r="E49" s="28">
        <f>Table823[[#This Row],[Column3]]</f>
        <v>0</v>
      </c>
      <c r="F49" s="23"/>
      <c r="G49" s="23"/>
      <c r="H49" s="23"/>
      <c r="I49" s="27"/>
      <c r="J49" s="27"/>
      <c r="K49" s="27"/>
      <c r="L49" s="27"/>
      <c r="M49" s="27"/>
      <c r="N49" s="27"/>
    </row>
    <row r="50" spans="2:14" x14ac:dyDescent="0.25">
      <c r="B50" s="12" t="s">
        <v>31</v>
      </c>
      <c r="C50" s="32"/>
      <c r="D50" s="28">
        <f>Table823[[#This Row],[Column2]]*12</f>
        <v>0</v>
      </c>
      <c r="E50" s="28">
        <f>Table823[[#This Row],[Column3]]</f>
        <v>0</v>
      </c>
      <c r="F50" s="23"/>
      <c r="G50" s="23"/>
      <c r="H50" s="23"/>
      <c r="I50" s="27"/>
      <c r="J50" s="27"/>
      <c r="K50" s="27"/>
      <c r="L50" s="27"/>
      <c r="M50" s="27"/>
      <c r="N50" s="27"/>
    </row>
    <row r="51" spans="2:14" x14ac:dyDescent="0.25">
      <c r="B51" s="12" t="s">
        <v>80</v>
      </c>
      <c r="C51" s="32"/>
      <c r="D51" s="28">
        <f>Table823[[#This Row],[Column2]]*12</f>
        <v>0</v>
      </c>
      <c r="E51" s="28">
        <f>Table823[[#This Row],[Column3]]</f>
        <v>0</v>
      </c>
      <c r="F51" s="23"/>
      <c r="G51" s="23"/>
      <c r="H51" s="23"/>
      <c r="I51" s="27"/>
      <c r="J51" s="27"/>
      <c r="K51" s="27"/>
      <c r="L51" s="27"/>
      <c r="M51" s="27"/>
      <c r="N51" s="27"/>
    </row>
    <row r="52" spans="2:14" ht="16.5" thickBot="1" x14ac:dyDescent="0.3">
      <c r="B52" s="6" t="s">
        <v>33</v>
      </c>
      <c r="C52" s="5"/>
      <c r="D52" s="30"/>
      <c r="E52" s="29">
        <f>SUM(Table823[[#All],[Column4]])</f>
        <v>0</v>
      </c>
    </row>
    <row r="53" spans="2:14" ht="16.5" thickTop="1" x14ac:dyDescent="0.25">
      <c r="B53" s="7" t="s">
        <v>32</v>
      </c>
      <c r="C53" s="72"/>
      <c r="D53" s="73"/>
      <c r="E53" s="74"/>
    </row>
    <row r="54" spans="2:14" x14ac:dyDescent="0.25">
      <c r="B54" s="12" t="s">
        <v>87</v>
      </c>
      <c r="C54" s="28">
        <f>Table924[[#This Row],[Column3]]/12</f>
        <v>0</v>
      </c>
      <c r="D54" s="32"/>
      <c r="E54" s="4">
        <f>Table924[[#This Row],[Column3]]</f>
        <v>0</v>
      </c>
    </row>
    <row r="55" spans="2:14" x14ac:dyDescent="0.25">
      <c r="B55" s="12" t="s">
        <v>88</v>
      </c>
      <c r="C55" s="28">
        <f>Table924[[#This Row],[Column3]]/12</f>
        <v>0</v>
      </c>
      <c r="D55" s="32">
        <v>0</v>
      </c>
      <c r="E55" s="4">
        <f>Table924[[#This Row],[Column3]]</f>
        <v>0</v>
      </c>
    </row>
    <row r="56" spans="2:14" x14ac:dyDescent="0.25">
      <c r="B56" s="12" t="s">
        <v>34</v>
      </c>
      <c r="C56" s="28">
        <f>Table924[[#This Row],[Column3]]/12</f>
        <v>0</v>
      </c>
      <c r="D56" s="32">
        <v>0</v>
      </c>
      <c r="E56" s="4">
        <f>Table924[[#This Row],[Column3]]</f>
        <v>0</v>
      </c>
    </row>
    <row r="57" spans="2:14" x14ac:dyDescent="0.25">
      <c r="B57" s="12" t="s">
        <v>99</v>
      </c>
      <c r="C57" s="28">
        <f>Table924[[#This Row],[Column3]]/12</f>
        <v>0</v>
      </c>
      <c r="D57" s="32">
        <v>0</v>
      </c>
      <c r="E57" s="15">
        <f>Table924[[#This Row],[Column3]]</f>
        <v>0</v>
      </c>
    </row>
    <row r="58" spans="2:14" x14ac:dyDescent="0.25">
      <c r="B58" s="12" t="s">
        <v>89</v>
      </c>
      <c r="C58" s="28">
        <f>Table924[[#This Row],[Column3]]/12</f>
        <v>0</v>
      </c>
      <c r="D58" s="32">
        <v>0</v>
      </c>
      <c r="E58" s="15">
        <f>Table924[[#This Row],[Column3]]</f>
        <v>0</v>
      </c>
    </row>
    <row r="59" spans="2:14" ht="16.5" thickBot="1" x14ac:dyDescent="0.3">
      <c r="B59" s="6" t="s">
        <v>10</v>
      </c>
      <c r="C59" s="5"/>
      <c r="D59" s="5"/>
      <c r="E59" s="29">
        <f>SUBTOTAL(109,Table924[[#All],[Column4]])</f>
        <v>0</v>
      </c>
    </row>
    <row r="60" spans="2:14" ht="16.5" thickTop="1" x14ac:dyDescent="0.25">
      <c r="B60" s="7" t="s">
        <v>70</v>
      </c>
      <c r="C60" s="75"/>
      <c r="D60" s="76"/>
      <c r="E60" s="77"/>
    </row>
    <row r="61" spans="2:14" x14ac:dyDescent="0.25">
      <c r="B61" s="12" t="s">
        <v>90</v>
      </c>
      <c r="C61" s="32"/>
      <c r="D61" s="28">
        <f>Table1025[[#This Row],[Column2]]*12</f>
        <v>0</v>
      </c>
      <c r="E61" s="28">
        <f>Table1025[[#This Row],[Column3]]</f>
        <v>0</v>
      </c>
      <c r="F61" s="4"/>
    </row>
    <row r="62" spans="2:14" x14ac:dyDescent="0.25">
      <c r="B62" s="12" t="s">
        <v>91</v>
      </c>
      <c r="C62" s="32"/>
      <c r="D62" s="28">
        <f>Table1025[[#This Row],[Column2]]*12</f>
        <v>0</v>
      </c>
      <c r="E62" s="28">
        <f>Table1025[[#This Row],[Column3]]</f>
        <v>0</v>
      </c>
      <c r="F62" s="4"/>
    </row>
    <row r="63" spans="2:14" x14ac:dyDescent="0.25">
      <c r="B63" s="16" t="s">
        <v>92</v>
      </c>
      <c r="C63" s="32"/>
      <c r="D63" s="28">
        <f>Table1025[[#This Row],[Column2]]*12</f>
        <v>0</v>
      </c>
      <c r="E63" s="35">
        <f>Table1025[[#This Row],[Column3]]</f>
        <v>0</v>
      </c>
      <c r="F63" s="15"/>
    </row>
    <row r="64" spans="2:14" ht="15.75" x14ac:dyDescent="0.25">
      <c r="B64" s="12" t="s">
        <v>41</v>
      </c>
      <c r="C64" s="33">
        <v>0</v>
      </c>
      <c r="D64" s="34"/>
      <c r="E64" s="36"/>
      <c r="F64" s="9"/>
    </row>
    <row r="65" spans="2:14" x14ac:dyDescent="0.25">
      <c r="B65" s="12" t="s">
        <v>35</v>
      </c>
      <c r="C65" s="32"/>
      <c r="D65" s="28">
        <f>Table1025[[#This Row],[Column2]]*12</f>
        <v>0</v>
      </c>
      <c r="E65" s="28"/>
      <c r="F65" s="26" t="s">
        <v>104</v>
      </c>
      <c r="G65" s="27"/>
      <c r="H65" s="27"/>
      <c r="I65" s="27"/>
      <c r="J65" s="27"/>
      <c r="K65" s="27"/>
      <c r="L65" s="27"/>
      <c r="M65" s="27"/>
      <c r="N65" s="27"/>
    </row>
    <row r="66" spans="2:14" x14ac:dyDescent="0.25">
      <c r="B66" s="17"/>
      <c r="C66" s="28"/>
      <c r="D66" s="28"/>
      <c r="E66" s="51" t="s">
        <v>73</v>
      </c>
      <c r="F66" s="41"/>
      <c r="G66" s="27"/>
      <c r="H66" s="27"/>
      <c r="I66" s="27"/>
      <c r="J66" s="27"/>
      <c r="K66" s="27"/>
      <c r="L66" s="27"/>
      <c r="M66" s="27"/>
      <c r="N66" s="27"/>
    </row>
    <row r="67" spans="2:14" x14ac:dyDescent="0.25">
      <c r="B67" s="12" t="s">
        <v>36</v>
      </c>
      <c r="C67" s="32"/>
      <c r="D67" s="28">
        <f>Table1025[[#This Row],[Column2]]*12</f>
        <v>0</v>
      </c>
      <c r="E67" s="51"/>
      <c r="F67" s="50"/>
      <c r="G67" s="27"/>
      <c r="H67" s="27"/>
      <c r="I67" s="27"/>
      <c r="J67" s="27"/>
      <c r="K67" s="27"/>
      <c r="L67" s="27"/>
      <c r="M67" s="27"/>
      <c r="N67" s="27"/>
    </row>
    <row r="68" spans="2:14" x14ac:dyDescent="0.25">
      <c r="B68" s="17"/>
      <c r="C68" s="28"/>
      <c r="D68" s="28"/>
      <c r="E68" s="52" t="s">
        <v>74</v>
      </c>
      <c r="F68" s="41"/>
      <c r="G68" s="27"/>
      <c r="H68" s="27"/>
      <c r="I68" s="27"/>
      <c r="J68" s="27"/>
      <c r="K68" s="27"/>
      <c r="L68" s="27"/>
      <c r="M68" s="27"/>
      <c r="N68" s="27"/>
    </row>
    <row r="69" spans="2:14" x14ac:dyDescent="0.25">
      <c r="B69" s="12" t="s">
        <v>37</v>
      </c>
      <c r="C69" s="32"/>
      <c r="D69" s="28">
        <f>Table1025[[#This Row],[Column2]]*12</f>
        <v>0</v>
      </c>
      <c r="E69" s="51"/>
      <c r="F69" s="50"/>
      <c r="G69" s="27"/>
      <c r="H69" s="27"/>
      <c r="I69" s="27"/>
      <c r="J69" s="27"/>
      <c r="K69" s="27"/>
      <c r="L69" s="27"/>
      <c r="M69" s="27"/>
      <c r="N69" s="27"/>
    </row>
    <row r="70" spans="2:14" x14ac:dyDescent="0.25">
      <c r="B70" s="17"/>
      <c r="C70" s="28"/>
      <c r="D70" s="28"/>
      <c r="E70" s="52" t="s">
        <v>75</v>
      </c>
      <c r="F70" s="41"/>
      <c r="G70" s="27"/>
      <c r="H70" s="27"/>
      <c r="I70" s="27"/>
      <c r="J70" s="27"/>
      <c r="K70" s="27"/>
      <c r="L70" s="27"/>
      <c r="M70" s="27"/>
      <c r="N70" s="27"/>
    </row>
    <row r="71" spans="2:14" x14ac:dyDescent="0.25">
      <c r="B71" s="12" t="s">
        <v>38</v>
      </c>
      <c r="C71" s="32"/>
      <c r="D71" s="28">
        <f>Table1025[[#This Row],[Column2]]*12</f>
        <v>0</v>
      </c>
      <c r="E71" s="51"/>
      <c r="F71" s="50"/>
    </row>
    <row r="72" spans="2:14" x14ac:dyDescent="0.25">
      <c r="B72" s="17"/>
      <c r="C72" s="28"/>
      <c r="D72" s="28"/>
      <c r="E72" s="52" t="s">
        <v>76</v>
      </c>
      <c r="F72" s="41"/>
    </row>
    <row r="73" spans="2:14" x14ac:dyDescent="0.25">
      <c r="B73" s="12" t="s">
        <v>39</v>
      </c>
      <c r="C73" s="32"/>
      <c r="D73" s="28">
        <f>Table1025[[#This Row],[Column2]]*12</f>
        <v>0</v>
      </c>
      <c r="E73" s="51"/>
      <c r="F73" s="50"/>
    </row>
    <row r="74" spans="2:14" x14ac:dyDescent="0.25">
      <c r="B74" s="17"/>
      <c r="C74" s="28"/>
      <c r="D74" s="28"/>
      <c r="E74" s="52" t="s">
        <v>77</v>
      </c>
      <c r="F74" s="41"/>
    </row>
    <row r="75" spans="2:14" x14ac:dyDescent="0.25">
      <c r="B75" s="12" t="s">
        <v>40</v>
      </c>
      <c r="C75" s="32"/>
      <c r="D75" s="28">
        <f>Table1025[[#This Row],[Column2]]*12</f>
        <v>0</v>
      </c>
      <c r="E75" s="51"/>
      <c r="F75" s="50"/>
    </row>
    <row r="76" spans="2:14" x14ac:dyDescent="0.25">
      <c r="B76" s="17"/>
      <c r="C76" s="32"/>
      <c r="D76" s="28"/>
      <c r="E76" s="52" t="s">
        <v>78</v>
      </c>
      <c r="F76" s="41"/>
    </row>
    <row r="77" spans="2:14" ht="15.75" thickBot="1" x14ac:dyDescent="0.3">
      <c r="B77" s="1" t="s">
        <v>93</v>
      </c>
      <c r="C77" s="1"/>
      <c r="D77" s="37">
        <f>D75+D73+D71+D69+D67+D65</f>
        <v>0</v>
      </c>
      <c r="E77" s="38"/>
    </row>
    <row r="78" spans="2:14" ht="17.25" thickTop="1" thickBot="1" x14ac:dyDescent="0.3">
      <c r="B78" s="2" t="s">
        <v>79</v>
      </c>
      <c r="C78" s="10"/>
      <c r="D78" s="39"/>
      <c r="E78" s="40"/>
      <c r="F78" s="40">
        <f>SUM(F65:F77)</f>
        <v>0</v>
      </c>
    </row>
    <row r="79" spans="2:14" ht="17.25" thickTop="1" thickBot="1" x14ac:dyDescent="0.3">
      <c r="B79" s="2" t="s">
        <v>71</v>
      </c>
      <c r="C79" s="10"/>
      <c r="D79" s="39"/>
      <c r="E79" s="40">
        <f>E63+E62+E61+D77</f>
        <v>0</v>
      </c>
    </row>
    <row r="80" spans="2:14" ht="18" customHeight="1" thickTop="1" x14ac:dyDescent="0.25">
      <c r="B80" s="7" t="s">
        <v>44</v>
      </c>
      <c r="C80" s="55"/>
      <c r="D80" s="55"/>
      <c r="E80" s="55"/>
    </row>
    <row r="81" spans="2:5" x14ac:dyDescent="0.25">
      <c r="B81" s="12" t="s">
        <v>45</v>
      </c>
      <c r="C81" s="32"/>
      <c r="D81" s="28">
        <f>Table1126[[#This Row],[Column2]]*12</f>
        <v>0</v>
      </c>
      <c r="E81" s="28">
        <f>Table1126[[#This Row],[Column3]]</f>
        <v>0</v>
      </c>
    </row>
    <row r="82" spans="2:5" x14ac:dyDescent="0.25">
      <c r="B82" s="12" t="s">
        <v>46</v>
      </c>
      <c r="C82" s="32"/>
      <c r="D82" s="28">
        <f>Table1126[[#This Row],[Column2]]*12</f>
        <v>0</v>
      </c>
      <c r="E82" s="28">
        <f>Table1126[[#This Row],[Column3]]</f>
        <v>0</v>
      </c>
    </row>
    <row r="83" spans="2:5" x14ac:dyDescent="0.25">
      <c r="B83" s="12" t="s">
        <v>47</v>
      </c>
      <c r="C83" s="32"/>
      <c r="D83" s="28">
        <f>Table1126[[#This Row],[Column2]]*12</f>
        <v>0</v>
      </c>
      <c r="E83" s="28">
        <f>Table1126[[#This Row],[Column3]]</f>
        <v>0</v>
      </c>
    </row>
    <row r="84" spans="2:5" x14ac:dyDescent="0.25">
      <c r="B84" s="12" t="s">
        <v>48</v>
      </c>
      <c r="C84" s="32"/>
      <c r="D84" s="28">
        <f>Table1126[[#This Row],[Column2]]*12</f>
        <v>0</v>
      </c>
      <c r="E84" s="28">
        <f>Table1126[[#This Row],[Column3]]</f>
        <v>0</v>
      </c>
    </row>
    <row r="85" spans="2:5" x14ac:dyDescent="0.25">
      <c r="B85" s="12" t="s">
        <v>49</v>
      </c>
      <c r="C85" s="32"/>
      <c r="D85" s="28">
        <f>Table1126[[#This Row],[Column2]]*12</f>
        <v>0</v>
      </c>
      <c r="E85" s="28">
        <f>Table1126[[#This Row],[Column3]]</f>
        <v>0</v>
      </c>
    </row>
    <row r="86" spans="2:5" x14ac:dyDescent="0.25">
      <c r="B86" s="12" t="s">
        <v>50</v>
      </c>
      <c r="C86" s="32"/>
      <c r="D86" s="28">
        <f>Table1126[[#This Row],[Column2]]*12</f>
        <v>0</v>
      </c>
      <c r="E86" s="28">
        <f>Table1126[[#This Row],[Column3]]</f>
        <v>0</v>
      </c>
    </row>
    <row r="87" spans="2:5" x14ac:dyDescent="0.25">
      <c r="B87" s="12" t="s">
        <v>51</v>
      </c>
      <c r="C87" s="32"/>
      <c r="D87" s="28">
        <f>Table1126[[#This Row],[Column2]]*12</f>
        <v>0</v>
      </c>
      <c r="E87" s="28">
        <f>Table1126[[#This Row],[Column3]]</f>
        <v>0</v>
      </c>
    </row>
    <row r="88" spans="2:5" x14ac:dyDescent="0.25">
      <c r="B88" s="12" t="s">
        <v>52</v>
      </c>
      <c r="C88" s="32"/>
      <c r="D88" s="28">
        <f>Table1126[[#This Row],[Column2]]*12</f>
        <v>0</v>
      </c>
      <c r="E88" s="28">
        <f>Table1126[[#This Row],[Column3]]</f>
        <v>0</v>
      </c>
    </row>
    <row r="89" spans="2:5" ht="16.5" thickBot="1" x14ac:dyDescent="0.3">
      <c r="B89" s="6" t="s">
        <v>10</v>
      </c>
      <c r="C89" s="3"/>
      <c r="D89" s="42"/>
      <c r="E89" s="29">
        <f>SUM(Table1126[[#All],[Column4]])</f>
        <v>0</v>
      </c>
    </row>
    <row r="90" spans="2:5" ht="16.5" thickTop="1" x14ac:dyDescent="0.25">
      <c r="B90" s="7" t="s">
        <v>53</v>
      </c>
      <c r="C90" s="55"/>
      <c r="D90" s="55"/>
      <c r="E90" s="55"/>
    </row>
    <row r="91" spans="2:5" x14ac:dyDescent="0.25">
      <c r="B91" s="22" t="s">
        <v>54</v>
      </c>
      <c r="C91" s="28">
        <f>Table1227[[#This Row],[Column3]]/12</f>
        <v>0</v>
      </c>
      <c r="D91" s="32"/>
      <c r="E91" s="28">
        <f>Table1227[[#This Row],[Column3]]</f>
        <v>0</v>
      </c>
    </row>
    <row r="92" spans="2:5" x14ac:dyDescent="0.25">
      <c r="B92" s="22" t="s">
        <v>55</v>
      </c>
      <c r="C92" s="28">
        <f>Table1227[[#This Row],[Column3]]/12</f>
        <v>0</v>
      </c>
      <c r="D92" s="32"/>
      <c r="E92" s="28">
        <f>Table1227[[#This Row],[Column3]]</f>
        <v>0</v>
      </c>
    </row>
    <row r="93" spans="2:5" x14ac:dyDescent="0.25">
      <c r="B93" s="22" t="s">
        <v>56</v>
      </c>
      <c r="C93" s="28">
        <f>Table1227[[#This Row],[Column3]]/12</f>
        <v>0</v>
      </c>
      <c r="D93" s="32"/>
      <c r="E93" s="28">
        <f>Table1227[[#This Row],[Column3]]</f>
        <v>0</v>
      </c>
    </row>
    <row r="94" spans="2:5" x14ac:dyDescent="0.25">
      <c r="B94" s="22" t="s">
        <v>57</v>
      </c>
      <c r="C94" s="28">
        <f>Table1227[[#This Row],[Column3]]/12</f>
        <v>0</v>
      </c>
      <c r="D94" s="32"/>
      <c r="E94" s="28">
        <f>Table1227[[#This Row],[Column3]]</f>
        <v>0</v>
      </c>
    </row>
    <row r="95" spans="2:5" ht="16.5" thickBot="1" x14ac:dyDescent="0.3">
      <c r="B95" s="6" t="s">
        <v>10</v>
      </c>
      <c r="C95" s="11"/>
      <c r="D95" s="11"/>
      <c r="E95" s="43">
        <f>SUBTOTAL(109,Table1227[[#All],[Column4]])</f>
        <v>0</v>
      </c>
    </row>
    <row r="96" spans="2:5" ht="16.5" thickTop="1" x14ac:dyDescent="0.25">
      <c r="B96" s="7" t="s">
        <v>58</v>
      </c>
      <c r="C96" s="56"/>
      <c r="D96" s="57"/>
      <c r="E96" s="58"/>
    </row>
    <row r="97" spans="2:5" x14ac:dyDescent="0.25">
      <c r="B97" s="12" t="s">
        <v>94</v>
      </c>
      <c r="C97" s="28">
        <f>Table1328[[#This Row],[Column3]]/12</f>
        <v>0</v>
      </c>
      <c r="D97" s="32"/>
      <c r="E97" s="28">
        <f>Table1328[[#This Row],[Column3]]</f>
        <v>0</v>
      </c>
    </row>
    <row r="98" spans="2:5" x14ac:dyDescent="0.25">
      <c r="B98" s="12" t="s">
        <v>98</v>
      </c>
      <c r="C98" s="28">
        <f>Table1328[[#This Row],[Column3]]/12</f>
        <v>0</v>
      </c>
      <c r="D98" s="32"/>
      <c r="E98" s="28">
        <f>Table1328[[#This Row],[Column3]]</f>
        <v>0</v>
      </c>
    </row>
    <row r="99" spans="2:5" ht="16.5" thickBot="1" x14ac:dyDescent="0.3">
      <c r="B99" s="6" t="s">
        <v>10</v>
      </c>
      <c r="C99" s="11"/>
      <c r="D99" s="11"/>
      <c r="E99" s="43">
        <f>SUBTOTAL(109,Table1328[[#All],[Column4]])</f>
        <v>0</v>
      </c>
    </row>
    <row r="100" spans="2:5" ht="16.5" thickTop="1" x14ac:dyDescent="0.25">
      <c r="B100" s="7" t="s">
        <v>59</v>
      </c>
      <c r="C100" s="55"/>
      <c r="D100" s="55"/>
      <c r="E100" s="55"/>
    </row>
    <row r="101" spans="2:5" x14ac:dyDescent="0.25">
      <c r="B101" s="12" t="s">
        <v>60</v>
      </c>
      <c r="C101" s="28">
        <f>Table1429[[#This Row],[Column3]]/12</f>
        <v>0</v>
      </c>
      <c r="D101" s="32">
        <v>0</v>
      </c>
      <c r="E101" s="28">
        <f>Table1429[[#This Row],[Column3]]</f>
        <v>0</v>
      </c>
    </row>
    <row r="102" spans="2:5" x14ac:dyDescent="0.25">
      <c r="C102" s="28">
        <f>Table1429[[#This Row],[Column3]]/12</f>
        <v>0</v>
      </c>
      <c r="D102" s="32">
        <v>0</v>
      </c>
      <c r="E102" s="28">
        <f>Table1429[[#This Row],[Column3]]</f>
        <v>0</v>
      </c>
    </row>
    <row r="103" spans="2:5" x14ac:dyDescent="0.25">
      <c r="C103" s="28">
        <f>Table1429[[#This Row],[Column3]]/12</f>
        <v>0</v>
      </c>
      <c r="D103" s="32">
        <v>0</v>
      </c>
      <c r="E103" s="28">
        <f>Table1429[[#This Row],[Column3]]</f>
        <v>0</v>
      </c>
    </row>
    <row r="104" spans="2:5" x14ac:dyDescent="0.25">
      <c r="C104" s="28">
        <f>Table1429[[#This Row],[Column3]]/12</f>
        <v>0</v>
      </c>
      <c r="D104" s="32">
        <v>0</v>
      </c>
      <c r="E104" s="28">
        <f>Table1429[[#This Row],[Column3]]</f>
        <v>0</v>
      </c>
    </row>
    <row r="105" spans="2:5" x14ac:dyDescent="0.25">
      <c r="C105" s="28">
        <f>Table1429[[#This Row],[Column3]]/12</f>
        <v>0</v>
      </c>
      <c r="D105" s="32">
        <v>0</v>
      </c>
      <c r="E105" s="28">
        <f>Table1429[[#This Row],[Column3]]</f>
        <v>0</v>
      </c>
    </row>
    <row r="106" spans="2:5" ht="16.5" thickBot="1" x14ac:dyDescent="0.3">
      <c r="B106" s="6" t="s">
        <v>10</v>
      </c>
      <c r="C106" s="11"/>
      <c r="D106" s="11"/>
      <c r="E106" s="43">
        <f>SUBTOTAL(109,Table1429[[#All],[Column4]])</f>
        <v>0</v>
      </c>
    </row>
    <row r="107" spans="2:5" ht="16.5" thickTop="1" x14ac:dyDescent="0.25">
      <c r="B107" s="7" t="s">
        <v>61</v>
      </c>
      <c r="C107" s="56"/>
      <c r="D107" s="57"/>
      <c r="E107" s="58"/>
    </row>
    <row r="108" spans="2:5" x14ac:dyDescent="0.25">
      <c r="B108" s="12" t="s">
        <v>62</v>
      </c>
      <c r="C108" s="28">
        <f>Table1530[[#This Row],[Column3]]/12</f>
        <v>0</v>
      </c>
      <c r="D108" s="32"/>
      <c r="E108" s="28">
        <f>Table1530[[#This Row],[Column3]]</f>
        <v>0</v>
      </c>
    </row>
    <row r="109" spans="2:5" x14ac:dyDescent="0.25">
      <c r="B109" s="12" t="s">
        <v>63</v>
      </c>
      <c r="C109" s="28">
        <f>Table1530[[#This Row],[Column3]]/12</f>
        <v>0</v>
      </c>
      <c r="D109" s="32">
        <v>0</v>
      </c>
      <c r="E109" s="28">
        <f>Table1530[[#This Row],[Column3]]</f>
        <v>0</v>
      </c>
    </row>
    <row r="110" spans="2:5" x14ac:dyDescent="0.25">
      <c r="B110" s="12" t="s">
        <v>63</v>
      </c>
      <c r="C110" s="28">
        <f>Table1530[[#This Row],[Column3]]/12</f>
        <v>0</v>
      </c>
      <c r="D110" s="32">
        <v>0</v>
      </c>
      <c r="E110" s="28">
        <f>Table1530[[#This Row],[Column3]]</f>
        <v>0</v>
      </c>
    </row>
    <row r="111" spans="2:5" x14ac:dyDescent="0.25">
      <c r="B111" s="12" t="s">
        <v>63</v>
      </c>
      <c r="C111" s="28">
        <f>Table1530[[#This Row],[Column3]]/12</f>
        <v>0</v>
      </c>
      <c r="D111" s="32">
        <v>0</v>
      </c>
      <c r="E111" s="28">
        <f>Table1530[[#This Row],[Column3]]</f>
        <v>0</v>
      </c>
    </row>
    <row r="112" spans="2:5" ht="16.5" thickBot="1" x14ac:dyDescent="0.3">
      <c r="B112" s="6" t="s">
        <v>64</v>
      </c>
      <c r="C112" s="11"/>
      <c r="D112" s="11"/>
      <c r="E112" s="43">
        <f>SUBTOTAL(109,Table1530[[#All],[Column4]])</f>
        <v>0</v>
      </c>
    </row>
    <row r="113" spans="2:5" ht="15.75" thickTop="1" x14ac:dyDescent="0.25"/>
    <row r="114" spans="2:5" ht="19.5" thickBot="1" x14ac:dyDescent="0.35">
      <c r="B114" s="18" t="s">
        <v>5</v>
      </c>
      <c r="C114" s="1"/>
      <c r="D114" s="1"/>
      <c r="E114" s="44">
        <f>E16</f>
        <v>0</v>
      </c>
    </row>
    <row r="115" spans="2:5" ht="20.25" thickTop="1" thickBot="1" x14ac:dyDescent="0.35">
      <c r="B115" s="18" t="s">
        <v>65</v>
      </c>
      <c r="C115" s="1"/>
      <c r="D115" s="1"/>
      <c r="E115" s="45">
        <f>E112+E106+E99+E95+E89+E79+E59+E52+E43+E40+E29+E22</f>
        <v>0</v>
      </c>
    </row>
    <row r="116" spans="2:5" ht="20.25" thickTop="1" thickBot="1" x14ac:dyDescent="0.35">
      <c r="B116" s="18" t="s">
        <v>66</v>
      </c>
      <c r="C116" s="1"/>
      <c r="D116" s="1"/>
      <c r="E116" s="46">
        <f>E114-E115</f>
        <v>0</v>
      </c>
    </row>
    <row r="117" spans="2:5" ht="15.75" thickTop="1" x14ac:dyDescent="0.25"/>
  </sheetData>
  <mergeCells count="15">
    <mergeCell ref="C19:E19"/>
    <mergeCell ref="C23:E23"/>
    <mergeCell ref="C30:E30"/>
    <mergeCell ref="C41:E41"/>
    <mergeCell ref="C44:E44"/>
    <mergeCell ref="C100:E100"/>
    <mergeCell ref="C107:E107"/>
    <mergeCell ref="C53:E53"/>
    <mergeCell ref="C60:E60"/>
    <mergeCell ref="C80:E80"/>
    <mergeCell ref="C90:E90"/>
    <mergeCell ref="C96:E96"/>
    <mergeCell ref="C1:E1"/>
    <mergeCell ref="B18:E18"/>
    <mergeCell ref="B3:E3"/>
  </mergeCells>
  <pageMargins left="0.7" right="0.7" top="0.75" bottom="0.75" header="0.3" footer="0.3"/>
  <pageSetup orientation="landscape" horizontalDpi="200" verticalDpi="200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Year</vt:lpstr>
      <vt:lpstr>Following Year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jasiel hernandez</dc:creator>
  <cp:lastModifiedBy>Erica Knisely</cp:lastModifiedBy>
  <cp:lastPrinted>2016-01-26T02:27:52Z</cp:lastPrinted>
  <dcterms:created xsi:type="dcterms:W3CDTF">2016-01-14T01:51:34Z</dcterms:created>
  <dcterms:modified xsi:type="dcterms:W3CDTF">2016-05-16T16:08:08Z</dcterms:modified>
</cp:coreProperties>
</file>